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D:\Escritorio\"/>
    </mc:Choice>
  </mc:AlternateContent>
  <xr:revisionPtr revIDLastSave="0" documentId="13_ncr:1_{1EF7D4C3-7349-453B-9048-636344A257F6}" xr6:coauthVersionLast="47" xr6:coauthVersionMax="47" xr10:uidLastSave="{00000000-0000-0000-0000-000000000000}"/>
  <bookViews>
    <workbookView xWindow="-120" yWindow="-120" windowWidth="29040" windowHeight="15720" tabRatio="500" xr2:uid="{A39E756B-1B97-4561-834D-5AF8FAA6D4BF}"/>
  </bookViews>
  <sheets>
    <sheet name="DATOS" sheetId="9" r:id="rId1"/>
    <sheet name="ASP" sheetId="5" r:id="rId2"/>
    <sheet name="CONTRATO " sheetId="10" r:id="rId3"/>
    <sheet name="GASTOS" sheetId="6" r:id="rId4"/>
  </sheets>
  <externalReferences>
    <externalReference r:id="rId5"/>
    <externalReference r:id="rId6"/>
  </externalReferences>
  <definedNames>
    <definedName name="_xlnm.Print_Area" localSheetId="1">ASP!$I$1:$Q$93</definedName>
    <definedName name="_xlnm.Print_Area" localSheetId="2">'CONTRATO '!$A$1:$BM$98</definedName>
    <definedName name="EISat1">'[1]ELOY (2)'!#REF!</definedName>
    <definedName name="Excel_BuiltIn_Print_Area" localSheetId="1">ASP!$A$15:$Q$93</definedName>
    <definedName name="Excel_BuiltIn_Print_Titles" localSheetId="1">ASP!$3:$9</definedName>
    <definedName name="material">[1]ELOY!$A$8:$G$75</definedName>
    <definedName name="reptec">#REF!</definedName>
    <definedName name="_xlnm.Print_Titles" localSheetId="1">ASP!$3:$9</definedName>
    <definedName name="valorfiscal">[2]EAg!#REF!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9" i="5" l="1"/>
  <c r="W18" i="5"/>
  <c r="W17" i="5"/>
  <c r="S19" i="5"/>
  <c r="S18" i="5"/>
  <c r="S17" i="5"/>
  <c r="O5" i="5"/>
  <c r="O7" i="5"/>
  <c r="O6" i="5"/>
  <c r="O4" i="5"/>
  <c r="O3" i="5"/>
  <c r="O2" i="5"/>
  <c r="Q19" i="5"/>
  <c r="M19" i="5" s="1"/>
  <c r="Q20" i="5"/>
  <c r="M20" i="5" s="1"/>
  <c r="Q21" i="5"/>
  <c r="M21" i="5" s="1"/>
  <c r="Q22" i="5"/>
  <c r="M22" i="5" s="1"/>
  <c r="Q23" i="5"/>
  <c r="M23" i="5" s="1"/>
  <c r="Q24" i="5"/>
  <c r="M24" i="5" s="1"/>
  <c r="Q25" i="5"/>
  <c r="M25" i="5" s="1"/>
  <c r="Q26" i="5"/>
  <c r="M26" i="5" s="1"/>
  <c r="Q27" i="5"/>
  <c r="M27" i="5" s="1"/>
  <c r="Q28" i="5"/>
  <c r="M28" i="5" s="1"/>
  <c r="Q29" i="5"/>
  <c r="M29" i="5" s="1"/>
  <c r="Q30" i="5"/>
  <c r="M30" i="5" s="1"/>
  <c r="Q31" i="5"/>
  <c r="M31" i="5" s="1"/>
  <c r="Q32" i="5"/>
  <c r="M32" i="5" s="1"/>
  <c r="Q33" i="5"/>
  <c r="M33" i="5" s="1"/>
  <c r="Q34" i="5"/>
  <c r="M34" i="5" s="1"/>
  <c r="Q35" i="5"/>
  <c r="M35" i="5" s="1"/>
  <c r="Q36" i="5"/>
  <c r="M36" i="5" s="1"/>
  <c r="Q37" i="5"/>
  <c r="M37" i="5" s="1"/>
  <c r="Q38" i="5"/>
  <c r="M38" i="5" s="1"/>
  <c r="Q39" i="5"/>
  <c r="M39" i="5" s="1"/>
  <c r="Q40" i="5"/>
  <c r="M40" i="5" s="1"/>
  <c r="Q41" i="5"/>
  <c r="M41" i="5" s="1"/>
  <c r="Q42" i="5"/>
  <c r="M42" i="5" s="1"/>
  <c r="Q43" i="5"/>
  <c r="M43" i="5" s="1"/>
  <c r="Q44" i="5"/>
  <c r="M44" i="5" s="1"/>
  <c r="Q45" i="5"/>
  <c r="M45" i="5" s="1"/>
  <c r="Q46" i="5"/>
  <c r="M46" i="5" s="1"/>
  <c r="Q47" i="5"/>
  <c r="M47" i="5" s="1"/>
  <c r="Q48" i="5"/>
  <c r="M48" i="5" s="1"/>
  <c r="Q49" i="5"/>
  <c r="M49" i="5" s="1"/>
  <c r="Q50" i="5"/>
  <c r="M50" i="5" s="1"/>
  <c r="Q51" i="5"/>
  <c r="M51" i="5" s="1"/>
  <c r="Q52" i="5"/>
  <c r="M52" i="5" s="1"/>
  <c r="Q53" i="5"/>
  <c r="M53" i="5" s="1"/>
  <c r="Q54" i="5"/>
  <c r="M54" i="5" s="1"/>
  <c r="Q55" i="5"/>
  <c r="M55" i="5" s="1"/>
  <c r="Q56" i="5"/>
  <c r="M56" i="5" s="1"/>
  <c r="Q57" i="5"/>
  <c r="M57" i="5" s="1"/>
  <c r="Q58" i="5"/>
  <c r="M58" i="5" s="1"/>
  <c r="Q59" i="5"/>
  <c r="M59" i="5" s="1"/>
  <c r="Q60" i="5"/>
  <c r="M60" i="5" s="1"/>
  <c r="Q61" i="5"/>
  <c r="M61" i="5" s="1"/>
  <c r="Q62" i="5"/>
  <c r="M62" i="5" s="1"/>
  <c r="Q63" i="5"/>
  <c r="M63" i="5" s="1"/>
  <c r="Q64" i="5"/>
  <c r="M64" i="5" s="1"/>
  <c r="Q65" i="5"/>
  <c r="M65" i="5" s="1"/>
  <c r="Q66" i="5"/>
  <c r="M66" i="5" s="1"/>
  <c r="Q67" i="5"/>
  <c r="M67" i="5" s="1"/>
  <c r="Q68" i="5"/>
  <c r="M68" i="5" s="1"/>
  <c r="Q69" i="5"/>
  <c r="M69" i="5" s="1"/>
  <c r="Q70" i="5"/>
  <c r="M70" i="5" s="1"/>
  <c r="Q71" i="5"/>
  <c r="M71" i="5" s="1"/>
  <c r="Q72" i="5"/>
  <c r="M72" i="5" s="1"/>
  <c r="Q73" i="5"/>
  <c r="M73" i="5" s="1"/>
  <c r="Q74" i="5"/>
  <c r="M74" i="5" s="1"/>
  <c r="Q75" i="5"/>
  <c r="M75" i="5" s="1"/>
  <c r="Q76" i="5"/>
  <c r="M76" i="5" s="1"/>
  <c r="Q77" i="5"/>
  <c r="M77" i="5" s="1"/>
  <c r="Q18" i="5"/>
  <c r="L19" i="5"/>
  <c r="H19" i="5" s="1"/>
  <c r="L20" i="5"/>
  <c r="H20" i="5" s="1"/>
  <c r="L21" i="5"/>
  <c r="H21" i="5" s="1"/>
  <c r="L22" i="5"/>
  <c r="H22" i="5" s="1"/>
  <c r="L23" i="5"/>
  <c r="H23" i="5" s="1"/>
  <c r="L24" i="5"/>
  <c r="H24" i="5" s="1"/>
  <c r="L25" i="5"/>
  <c r="H25" i="5" s="1"/>
  <c r="L26" i="5"/>
  <c r="H26" i="5" s="1"/>
  <c r="L27" i="5"/>
  <c r="H27" i="5" s="1"/>
  <c r="L28" i="5"/>
  <c r="H28" i="5" s="1"/>
  <c r="L29" i="5"/>
  <c r="H29" i="5" s="1"/>
  <c r="L30" i="5"/>
  <c r="H30" i="5" s="1"/>
  <c r="L31" i="5"/>
  <c r="H31" i="5" s="1"/>
  <c r="L32" i="5"/>
  <c r="H32" i="5" s="1"/>
  <c r="L33" i="5"/>
  <c r="H33" i="5" s="1"/>
  <c r="L34" i="5"/>
  <c r="H34" i="5" s="1"/>
  <c r="L35" i="5"/>
  <c r="H35" i="5" s="1"/>
  <c r="L36" i="5"/>
  <c r="H36" i="5" s="1"/>
  <c r="L37" i="5"/>
  <c r="H37" i="5" s="1"/>
  <c r="L38" i="5"/>
  <c r="H38" i="5" s="1"/>
  <c r="L39" i="5"/>
  <c r="H39" i="5" s="1"/>
  <c r="L40" i="5"/>
  <c r="H40" i="5" s="1"/>
  <c r="L41" i="5"/>
  <c r="H41" i="5" s="1"/>
  <c r="L42" i="5"/>
  <c r="H42" i="5" s="1"/>
  <c r="L43" i="5"/>
  <c r="H43" i="5" s="1"/>
  <c r="L44" i="5"/>
  <c r="H44" i="5" s="1"/>
  <c r="L45" i="5"/>
  <c r="H45" i="5" s="1"/>
  <c r="L46" i="5"/>
  <c r="H46" i="5" s="1"/>
  <c r="L47" i="5"/>
  <c r="H47" i="5" s="1"/>
  <c r="L48" i="5"/>
  <c r="H48" i="5" s="1"/>
  <c r="L49" i="5"/>
  <c r="H49" i="5" s="1"/>
  <c r="L50" i="5"/>
  <c r="H50" i="5" s="1"/>
  <c r="L51" i="5"/>
  <c r="H51" i="5" s="1"/>
  <c r="L52" i="5"/>
  <c r="H52" i="5" s="1"/>
  <c r="L53" i="5"/>
  <c r="H53" i="5" s="1"/>
  <c r="L54" i="5"/>
  <c r="H54" i="5" s="1"/>
  <c r="L55" i="5"/>
  <c r="H55" i="5" s="1"/>
  <c r="L56" i="5"/>
  <c r="H56" i="5" s="1"/>
  <c r="L57" i="5"/>
  <c r="H57" i="5" s="1"/>
  <c r="L58" i="5"/>
  <c r="H58" i="5" s="1"/>
  <c r="L59" i="5"/>
  <c r="H59" i="5" s="1"/>
  <c r="L60" i="5"/>
  <c r="H60" i="5" s="1"/>
  <c r="L61" i="5"/>
  <c r="H61" i="5" s="1"/>
  <c r="L62" i="5"/>
  <c r="H62" i="5" s="1"/>
  <c r="L63" i="5"/>
  <c r="H63" i="5" s="1"/>
  <c r="L64" i="5"/>
  <c r="H64" i="5" s="1"/>
  <c r="L65" i="5"/>
  <c r="H65" i="5" s="1"/>
  <c r="L66" i="5"/>
  <c r="H66" i="5" s="1"/>
  <c r="L67" i="5"/>
  <c r="H67" i="5" s="1"/>
  <c r="L68" i="5"/>
  <c r="H68" i="5" s="1"/>
  <c r="L69" i="5"/>
  <c r="H69" i="5" s="1"/>
  <c r="L70" i="5"/>
  <c r="H70" i="5" s="1"/>
  <c r="L71" i="5"/>
  <c r="H71" i="5" s="1"/>
  <c r="L72" i="5"/>
  <c r="H72" i="5" s="1"/>
  <c r="L73" i="5"/>
  <c r="H73" i="5" s="1"/>
  <c r="L74" i="5"/>
  <c r="H74" i="5" s="1"/>
  <c r="L75" i="5"/>
  <c r="H75" i="5" s="1"/>
  <c r="L76" i="5"/>
  <c r="H76" i="5" s="1"/>
  <c r="L77" i="5"/>
  <c r="H77" i="5" s="1"/>
  <c r="L18" i="5"/>
  <c r="J8" i="10"/>
  <c r="V8" i="10"/>
  <c r="AO8" i="10"/>
  <c r="F10" i="10"/>
  <c r="S10" i="10"/>
  <c r="AK10" i="10"/>
  <c r="AT10" i="10"/>
  <c r="G12" i="10"/>
  <c r="AO12" i="10"/>
  <c r="E14" i="10"/>
  <c r="Y14" i="10"/>
  <c r="BF14" i="10"/>
  <c r="K16" i="10"/>
  <c r="AE16" i="10"/>
  <c r="AT16" i="10"/>
  <c r="B23" i="10"/>
  <c r="BA23" i="10"/>
  <c r="M25" i="10"/>
  <c r="T25" i="10"/>
  <c r="AA25" i="10"/>
  <c r="AJ25" i="10"/>
  <c r="AS25" i="10"/>
  <c r="BB25" i="10"/>
  <c r="BH25" i="10"/>
  <c r="AJ33" i="10"/>
  <c r="H37" i="10"/>
  <c r="Z37" i="10"/>
  <c r="AS37" i="10"/>
  <c r="AG51" i="10"/>
  <c r="H54" i="10"/>
  <c r="AY54" i="10"/>
  <c r="AT57" i="10"/>
  <c r="H91" i="10"/>
  <c r="S91" i="10"/>
  <c r="H92" i="10"/>
  <c r="S92" i="10"/>
  <c r="H93" i="10"/>
  <c r="G27" i="9"/>
  <c r="R23" i="10" s="1"/>
  <c r="G28" i="9"/>
  <c r="AF23" i="10" s="1"/>
  <c r="G29" i="9"/>
  <c r="AK23" i="10" s="1"/>
  <c r="G30" i="9"/>
  <c r="B48" i="9"/>
  <c r="B49" i="9"/>
  <c r="B50" i="9"/>
  <c r="AI20" i="10" l="1"/>
  <c r="Q79" i="5"/>
  <c r="AR54" i="10"/>
  <c r="R54" i="10"/>
  <c r="L79" i="5"/>
  <c r="H18" i="5"/>
  <c r="M18" i="5"/>
  <c r="L81" i="5" l="1"/>
  <c r="L83" i="5" l="1"/>
  <c r="N86" i="5" s="1"/>
  <c r="N88" i="5" s="1"/>
  <c r="D31" i="10" s="1"/>
  <c r="D4" i="6" l="1"/>
  <c r="D12" i="6" l="1"/>
  <c r="D18" i="6"/>
  <c r="J92" i="5"/>
  <c r="D24" i="6" l="1"/>
  <c r="S31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Rolando lopez</author>
  </authors>
  <commentList>
    <comment ref="B51" authorId="0" shapeId="0" xr:uid="{D5DC22C5-AA13-427F-922A-054EE2A96FDB}">
      <text>
        <r>
          <rPr>
            <b/>
            <sz val="9"/>
            <color indexed="81"/>
            <rFont val="Tahoma"/>
            <family val="2"/>
          </rPr>
          <t>INDICAR EN QUE REPARTICION O ENTIDAD SERÁ PRESNTADO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<sst xmlns="http://schemas.openxmlformats.org/spreadsheetml/2006/main" count="440" uniqueCount="163">
  <si>
    <t>Honorario</t>
  </si>
  <si>
    <t>Fecha de Contrato:</t>
  </si>
  <si>
    <t>Profesional:</t>
  </si>
  <si>
    <t>Comitente:</t>
  </si>
  <si>
    <t xml:space="preserve">APARATOS SOMETIDOS A PRESION </t>
  </si>
  <si>
    <t>Sin Fuego</t>
  </si>
  <si>
    <t>Con Fuego</t>
  </si>
  <si>
    <t>Habilitacion</t>
  </si>
  <si>
    <t>Inspeccion</t>
  </si>
  <si>
    <t>Extensio</t>
  </si>
  <si>
    <t>TAREA</t>
  </si>
  <si>
    <t>APARATOS SIN FUEGO</t>
  </si>
  <si>
    <t>APARATOS CON FUEGO</t>
  </si>
  <si>
    <t>Hº.Pº. = 155 + 21 * (P*V)^1/3</t>
  </si>
  <si>
    <t>Hª.Pª. = 340 + 7 * (P*S)^1/2</t>
  </si>
  <si>
    <t>Hª.Pª. = 100 + 12 * (P*V)^1/3</t>
  </si>
  <si>
    <t>Hª.Pª. = 160 + 5 * (P*S)^1/2</t>
  </si>
  <si>
    <t>Hª.Pª. = 300 + 34 * (P*V)^1/3</t>
  </si>
  <si>
    <t>Hª.Pª. = 780 + 16 * (P*S)^1/2</t>
  </si>
  <si>
    <t>Al HºPº calculado se lo multiplica por :</t>
  </si>
  <si>
    <t>Tarea a</t>
  </si>
  <si>
    <t>Presión</t>
  </si>
  <si>
    <t>Volumen</t>
  </si>
  <si>
    <t>Sup. de Calef.</t>
  </si>
  <si>
    <t>Realizar</t>
  </si>
  <si>
    <t>(kg/cm2)</t>
  </si>
  <si>
    <t>(m3)</t>
  </si>
  <si>
    <t>($)</t>
  </si>
  <si>
    <t>(m2)</t>
  </si>
  <si>
    <t>Sub-Total</t>
  </si>
  <si>
    <t>Cantidad de aparatos</t>
  </si>
  <si>
    <t>Coeficiente de reducción por cantidad de aparatos</t>
  </si>
  <si>
    <t>Honorario Profesional Mínimo</t>
  </si>
  <si>
    <t>Honorario Profesional Adoptado</t>
  </si>
  <si>
    <t>EL HONORARIO ADOPTADO DEBE SER COMPLETADO EN ESTA CELDA</t>
  </si>
  <si>
    <t>EL HONORARIO ADOPTADO NO DEBE SER MENOR AL HP MÍNIMO</t>
  </si>
  <si>
    <t>Firma y sello del Profesional</t>
  </si>
  <si>
    <t>TIMBRADO</t>
  </si>
  <si>
    <t>CEP</t>
  </si>
  <si>
    <t>APORTE PREVISIONAL</t>
  </si>
  <si>
    <t>TOTAL GASTOS</t>
  </si>
  <si>
    <t>Bien ubicado en:</t>
  </si>
  <si>
    <t>Localidad:</t>
  </si>
  <si>
    <t>Partido:</t>
  </si>
  <si>
    <t>Vigente desde el 01/04/2026</t>
  </si>
  <si>
    <t>#</t>
  </si>
  <si>
    <t>OBSERVACIONES EN EL CONTRATO PROFESIONAL:</t>
  </si>
  <si>
    <t>Articulo 14º</t>
  </si>
  <si>
    <t>SAN JUSTO</t>
  </si>
  <si>
    <t>JURISDICCION DE TRIBUNALES ACTUANTES</t>
  </si>
  <si>
    <t>OTROS</t>
  </si>
  <si>
    <t>DESTINO DE LA TAREA</t>
  </si>
  <si>
    <t>ORIGINARIO</t>
  </si>
  <si>
    <t>TIPO DE CONTRATO</t>
  </si>
  <si>
    <t>.</t>
  </si>
  <si>
    <t xml:space="preserve">CLAUSULAS Y CONDICIONES ESPECIALES </t>
  </si>
  <si>
    <t>-</t>
  </si>
  <si>
    <t>TRANSFERENCIA BANCARIA</t>
  </si>
  <si>
    <t>FORMA DE PAGO</t>
  </si>
  <si>
    <t>12 MESES</t>
  </si>
  <si>
    <t>PLAZO DE VIGENCIA DEL CONTRATO</t>
  </si>
  <si>
    <t>DATOS GENERALES DEL CONTRATO</t>
  </si>
  <si>
    <t>LOTE / Dto.</t>
  </si>
  <si>
    <t>PISO</t>
  </si>
  <si>
    <r>
      <t xml:space="preserve"> En la pagina </t>
    </r>
    <r>
      <rPr>
        <sz val="11"/>
        <color indexed="9"/>
        <rFont val="Arial"/>
        <family val="2"/>
      </rPr>
      <t>"</t>
    </r>
    <r>
      <rPr>
        <sz val="18"/>
        <color indexed="9"/>
        <rFont val="Arial"/>
        <family val="2"/>
      </rPr>
      <t>www.carto.arba.gov.ar</t>
    </r>
    <r>
      <rPr>
        <sz val="11"/>
        <color indexed="9"/>
        <rFont val="Arial"/>
        <family val="2"/>
      </rPr>
      <t xml:space="preserve">" </t>
    </r>
    <r>
      <rPr>
        <sz val="11"/>
        <rFont val="Arial"/>
        <family val="2"/>
      </rPr>
      <t>Con la calle el numero y la localidad se obtienen los datos catastrales. (Ej.: Juan de Garay 2625, olivos)</t>
    </r>
  </si>
  <si>
    <t>PARCELA</t>
  </si>
  <si>
    <t>MANZANA</t>
  </si>
  <si>
    <t>SECCION</t>
  </si>
  <si>
    <t xml:space="preserve">CIRCUNSCRIPCION </t>
  </si>
  <si>
    <t>FRACCION</t>
  </si>
  <si>
    <t xml:space="preserve">PARTIDO </t>
  </si>
  <si>
    <t>CODIGO POSTAL  ( CP )</t>
  </si>
  <si>
    <t>LOCALIDAD</t>
  </si>
  <si>
    <t>NUMERO Nº</t>
  </si>
  <si>
    <t>UBICACIÓN (calle)</t>
  </si>
  <si>
    <t xml:space="preserve">DATOS CATASTRALES DE LA OBRA </t>
  </si>
  <si>
    <t>DOMICILIO LEGAL (calle, nº, localidad ò IDEM)</t>
  </si>
  <si>
    <t>DOMICILIO REAL (calle y nº)</t>
  </si>
  <si>
    <t>LEGAJO DE CAJA Nº</t>
  </si>
  <si>
    <t>MATRICULA  Nº</t>
  </si>
  <si>
    <t>TITULO  PROFESIONAL</t>
  </si>
  <si>
    <t xml:space="preserve">CUIT </t>
  </si>
  <si>
    <t>NOMBRE  Y APELLIDO</t>
  </si>
  <si>
    <t>DATOS DEL PROFESIONAL</t>
  </si>
  <si>
    <t>DOMICILIO LEGAL DEL COMITENTE (calle, nº, localidad ò IDEM)</t>
  </si>
  <si>
    <t>PARTIDO</t>
  </si>
  <si>
    <t>DOMICILIO REAL DEL COMITENTE  (CALLE)</t>
  </si>
  <si>
    <t>CARGO EN LA EMPRESA (S.G.-Presidente-Director-Apoderado-Titular)</t>
  </si>
  <si>
    <t>NOMBRE DE QUIEN FIRMA</t>
  </si>
  <si>
    <t>CUIT</t>
  </si>
  <si>
    <t>NOMBRE Y APELLIDO</t>
  </si>
  <si>
    <t>DATOS DEL COMITENTE</t>
  </si>
  <si>
    <t>FECHA DEL CONTRATO</t>
  </si>
  <si>
    <t>CIUDAD EN LA QUE SE FIRMA EL CONTRATO</t>
  </si>
  <si>
    <t>PLANILLA DE INGRESO DE DATOS</t>
  </si>
  <si>
    <t xml:space="preserve">Matricula: </t>
  </si>
  <si>
    <t>Domicilio:</t>
  </si>
  <si>
    <t>Nombre :</t>
  </si>
  <si>
    <t>FIRMA DEL COMITENTE (S)</t>
  </si>
  <si>
    <t>FIRMA DEL PROFESIONAL</t>
  </si>
  <si>
    <t xml:space="preserve"> ----------------------------------------</t>
  </si>
  <si>
    <t xml:space="preserve"> ----------------------------------------------</t>
  </si>
  <si>
    <t>OBSERVACIONES:</t>
  </si>
  <si>
    <t xml:space="preserve">             renunciando a todo otro fuero o jurisdicción.</t>
  </si>
  <si>
    <t xml:space="preserve">             arriba   indicados   y   se   someten   a   la   Jurisdicción   de   los   tribunales   ordinarios   de     </t>
  </si>
  <si>
    <t>Para todos  los efectos legales  emergentes del presente  Contrato, las partes  constituyen domicilio  legal en los</t>
  </si>
  <si>
    <t xml:space="preserve">Artículo 11: </t>
  </si>
  <si>
    <r>
      <t>Artículo 10º:</t>
    </r>
    <r>
      <rPr>
        <sz val="10"/>
        <color indexed="8"/>
        <rFont val="Arial"/>
        <family val="2"/>
      </rPr>
      <t xml:space="preserve"> Este contrato se firma en ( 5 ) ( Cinco ) ejemplares (mínimo 5) de igual tenor y a un solo efecto con carácter de</t>
    </r>
  </si>
  <si>
    <r>
      <t xml:space="preserve">Artículo 9º: </t>
    </r>
    <r>
      <rPr>
        <sz val="10"/>
        <color indexed="8"/>
        <rFont val="Arial"/>
        <family val="2"/>
      </rPr>
      <t xml:space="preserve">Cláusulas y condiciones especiales y observaciones:  </t>
    </r>
  </si>
  <si>
    <t xml:space="preserve">                    los gastos extraordinarios previstos en el Art. 11 del Título I del mismo.</t>
  </si>
  <si>
    <t xml:space="preserve">                    disposiciones previstas en el Arancel aprobado por Decreto 6964/65 o sus modificatorios, siendo a cargo del COMITENTE</t>
  </si>
  <si>
    <t xml:space="preserve">                    inspeccionar la obra a los fines de verificar los estados de obra declarado, como así mismo serán de aplicación todas las </t>
  </si>
  <si>
    <r>
      <t xml:space="preserve">Artículo 8º: </t>
    </r>
    <r>
      <rPr>
        <sz val="10"/>
        <color indexed="8"/>
        <rFont val="Arial"/>
        <family val="2"/>
      </rPr>
      <t xml:space="preserve">El  PROPIETARIO  y  PROFESIONAL,  autorizan  al  Colegio  de  Tecnicos  de  la  Provincia  de  Buenos Aires,  a </t>
    </r>
  </si>
  <si>
    <r>
      <t>Artículo 7º</t>
    </r>
    <r>
      <rPr>
        <sz val="11"/>
        <color indexed="8"/>
        <rFont val="Arial"/>
        <family val="2"/>
      </rPr>
      <t>: Con cada   percepción  de  honorarios, el  profesional   deberá  efectuar   los  Aportes  Previsionales que obliga la Ley 12.490 (Art.26 inc.b).-</t>
    </r>
  </si>
  <si>
    <r>
      <t>Artículo 7º</t>
    </r>
    <r>
      <rPr>
        <sz val="9"/>
        <color indexed="8"/>
        <rFont val="Arial"/>
        <family val="2"/>
      </rPr>
      <t>: Con cada   percepción  de  honorarios, el  profesional   deberá  efectuar   los  Aportes  Previsionales que obliga la Ley 12.490 (Art.26 inc.b).-</t>
    </r>
  </si>
  <si>
    <t xml:space="preserve">                  mismos serán actualizados en base al  Factor de Corrección establecido por el C.T.P.B.A.-</t>
  </si>
  <si>
    <r>
      <t>Artículo 6º</t>
    </r>
    <r>
      <rPr>
        <sz val="9"/>
        <color indexed="8"/>
        <rFont val="Arial"/>
        <family val="2"/>
      </rPr>
      <t xml:space="preserve">: Cuando el PROFESIONAL no perciba sus honorarios en los plazos estipulados, se producirá la mora de pleno  derecho y los </t>
    </r>
  </si>
  <si>
    <t xml:space="preserve">               Técnicos de la Provincia de Buenos Aires, los honorarios correspondientes a las tareas ejecutadas.</t>
  </si>
  <si>
    <t xml:space="preserve">               Teniendo derecho el PROFESIONAL a percibir previo a la fecha de la presentación para el visado definitivo ante el Colegio de </t>
  </si>
  <si>
    <r>
      <t xml:space="preserve">Artículo 5º: </t>
    </r>
    <r>
      <rPr>
        <sz val="10"/>
        <color indexed="8"/>
        <rFont val="Arial"/>
        <family val="2"/>
      </rPr>
      <t>EL COMITENTE abonara al PROFESIONAL sus honorarios coforme a la siguiente forma de pago:</t>
    </r>
  </si>
  <si>
    <t xml:space="preserve">                ratificarse o rectificarse las condiciones pactadas, no pudiendo ser el honorario inferior al minimo vigente en ese momento.</t>
  </si>
  <si>
    <t>, vencido el cual deberan</t>
  </si>
  <si>
    <r>
      <t xml:space="preserve">Artículo 4º: </t>
    </r>
    <r>
      <rPr>
        <sz val="10"/>
        <color indexed="8"/>
        <rFont val="Arial"/>
        <family val="2"/>
      </rPr>
      <t>Se establece como plazo de vigencia del presente contrato</t>
    </r>
  </si>
  <si>
    <t>)</t>
  </si>
  <si>
    <r>
      <t>___</t>
    </r>
    <r>
      <rPr>
        <b/>
        <sz val="18"/>
        <color indexed="8"/>
        <rFont val="Arial"/>
        <family val="2"/>
      </rPr>
      <t>(</t>
    </r>
  </si>
  <si>
    <t xml:space="preserve">            efectos de la  determinación  del  impuesto  de  sellos  que  devenga  el   presente  contrato :</t>
  </si>
  <si>
    <r>
      <t xml:space="preserve">Artículo  3º: </t>
    </r>
    <r>
      <rPr>
        <sz val="10"/>
        <color indexed="8"/>
        <rFont val="Arial"/>
        <family val="2"/>
      </rPr>
      <t xml:space="preserve">A los fines indicativos del honorario mínimo calculado al día de fecha se practica la liquidacion provisoria y a los   </t>
    </r>
  </si>
  <si>
    <r>
      <t xml:space="preserve">Articulo 2º : </t>
    </r>
    <r>
      <rPr>
        <sz val="10"/>
        <color indexed="8"/>
        <rFont val="Arial"/>
        <family val="2"/>
      </rPr>
      <t xml:space="preserve">Por las tares detalladas en el articulo anterior, el comitente abonará al profesional el honorario convenido en el  Art. 3º, </t>
    </r>
  </si>
  <si>
    <t>Piso :</t>
  </si>
  <si>
    <t>Lote / Dto.</t>
  </si>
  <si>
    <t>PARC.</t>
  </si>
  <si>
    <t>MANZ.</t>
  </si>
  <si>
    <t>SECC.</t>
  </si>
  <si>
    <t>CIRC.</t>
  </si>
  <si>
    <t>Nom. Catastral :</t>
  </si>
  <si>
    <t xml:space="preserve">del Partido  de   </t>
  </si>
  <si>
    <t>Loc.</t>
  </si>
  <si>
    <t xml:space="preserve">ubicado en </t>
  </si>
  <si>
    <t>para</t>
  </si>
  <si>
    <r>
      <t xml:space="preserve">Artículo 1º: </t>
    </r>
    <r>
      <rPr>
        <b/>
        <sz val="9"/>
        <color indexed="8"/>
        <rFont val="Arial"/>
        <family val="2"/>
      </rPr>
      <t>El Comitente encomienda al</t>
    </r>
    <r>
      <rPr>
        <b/>
        <sz val="10"/>
        <color indexed="8"/>
        <rFont val="Arial"/>
        <family val="2"/>
      </rPr>
      <t xml:space="preserve"> Profesional</t>
    </r>
    <r>
      <rPr>
        <b/>
        <sz val="9"/>
        <color indexed="8"/>
        <rFont val="Arial"/>
        <family val="2"/>
      </rPr>
      <t xml:space="preserve"> la siguiente tarea:</t>
    </r>
  </si>
  <si>
    <t>En adelante el Profesional, se conviene en celebrar  el siguiente contrato:</t>
  </si>
  <si>
    <t>y legal en</t>
  </si>
  <si>
    <t xml:space="preserve"> con domicilio real en </t>
  </si>
  <si>
    <t>, Matricula Colegio de Tecnicos Nro.</t>
  </si>
  <si>
    <t>con titulo profesional de</t>
  </si>
  <si>
    <t>en adelante el COMITENTE, y</t>
  </si>
  <si>
    <t xml:space="preserve">Dom. Legal </t>
  </si>
  <si>
    <t>Nº</t>
  </si>
  <si>
    <t>Dom. real en</t>
  </si>
  <si>
    <t>C.U.I.T.</t>
  </si>
  <si>
    <t>entre</t>
  </si>
  <si>
    <t>,</t>
  </si>
  <si>
    <t xml:space="preserve">En la ciudad de </t>
  </si>
  <si>
    <t>CONTRATACION OBLIGATORIA DE TAREAS PROFESIONALES</t>
  </si>
  <si>
    <t>Honorario mínimo:</t>
  </si>
  <si>
    <t>f.2 Habilitación ASP s/fuego</t>
  </si>
  <si>
    <t>f.10 Insp. Periódica ASP s/fuego</t>
  </si>
  <si>
    <t>f.4 Ext. de Vida Util ASP s/fuego</t>
  </si>
  <si>
    <t>CALCULO H°.P°.</t>
  </si>
  <si>
    <t>f.3 Habilitación ASP c/fuego</t>
  </si>
  <si>
    <t>f.11 Insp. Periódica ASP c/fuego</t>
  </si>
  <si>
    <t>f.5 Ext. de Vida Util ASP c/fuego</t>
  </si>
  <si>
    <t>VERIFIQUE LOS DATOS CATASTRALES ANTES DE CONTINUAR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</si>
</sst>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_ * #,##0.00_ ;_ * \-#,##0.00_ ;_ * \-??_ ;_ @_ "/>
    <numFmt numFmtId="165" formatCode="0\ %"/>
    <numFmt numFmtId="166" formatCode="d&quot; de &quot;mmm&quot; de &quot;yy"/>
    <numFmt numFmtId="167" formatCode="[$$-2C0A]\ #,##0.00"/>
    <numFmt numFmtId="168" formatCode="[$$-2C0A]\ #,##0"/>
    <numFmt numFmtId="169" formatCode="[$$-2C0A]\ #,##0.00;[$$-2C0A]&quot; -&quot;#,##0.00"/>
    <numFmt numFmtId="170" formatCode="_ &quot;$ &quot;* #,##0.00_ ;_ &quot;$ &quot;* \-#,##0.00_ ;_ &quot;$ &quot;* \-??_ ;_ @_ "/>
    <numFmt numFmtId="171" formatCode="#,##0.000"/>
    <numFmt numFmtId="172" formatCode="dd\-mm\-yy;@"/>
    <numFmt numFmtId="173" formatCode="#,##0.000_ ;\-#,##0.000\ "/>
    <numFmt numFmtId="174" formatCode="_ &quot;$&quot;\ * #,##0.00_ ;_ &quot;$&quot;\ * \-#,##0.00_ ;_ &quot;$&quot;\ * &quot;-&quot;??_ ;_ @_ "/>
    <numFmt numFmtId="175" formatCode="_-[$$-2C0A]\ * #,##0.00_-;\-[$$-2C0A]\ * #,##0.00_-;_-[$$-2C0A]\ * &quot;-&quot;??_-;_-@_-"/>
    <numFmt numFmtId="176" formatCode="_ &quot;$&quot;\ * #,##0_ ;_ &quot;$&quot;\ * \-#,##0_ ;_ &quot;$&quot;\ * &quot;-&quot;??_ ;_ @_ "/>
    <numFmt numFmtId="177" formatCode="dd/mm/yyyy;@"/>
    <numFmt numFmtId="178" formatCode="&quot;$&quot;\ #,##0.00;&quot;$&quot;\ \-#,##0.00"/>
    <numFmt numFmtId="179" formatCode="[$-F800]dddd\,\ mmmm\ dd\,\ yyyy"/>
  </numFmts>
  <fonts count="77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Times New Roman"/>
      <family val="1"/>
    </font>
    <font>
      <i/>
      <sz val="10"/>
      <name val="Arial"/>
      <family val="2"/>
    </font>
    <font>
      <b/>
      <i/>
      <sz val="14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b/>
      <sz val="9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sz val="9"/>
      <color indexed="9"/>
      <name val="Times New Roman"/>
      <family val="1"/>
    </font>
    <font>
      <b/>
      <sz val="10"/>
      <color indexed="9"/>
      <name val="Times New Roman"/>
      <family val="1"/>
    </font>
    <font>
      <b/>
      <sz val="16"/>
      <name val="Times New Roman"/>
      <family val="1"/>
    </font>
    <font>
      <sz val="10"/>
      <color indexed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name val="Times New Roman"/>
      <family val="1"/>
    </font>
    <font>
      <b/>
      <sz val="10"/>
      <color rgb="FFFF0000"/>
      <name val="Arial"/>
      <family val="2"/>
    </font>
    <font>
      <sz val="10"/>
      <name val="Tahoma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1"/>
      <color indexed="8"/>
      <name val="Arial"/>
      <family val="2"/>
    </font>
    <font>
      <b/>
      <sz val="12"/>
      <color indexed="8"/>
      <name val="Arial"/>
      <family val="2"/>
    </font>
    <font>
      <b/>
      <i/>
      <sz val="10"/>
      <color indexed="8"/>
      <name val="Arial"/>
      <family val="2"/>
    </font>
    <font>
      <sz val="12"/>
      <color indexed="8"/>
      <name val="Arial"/>
      <family val="2"/>
    </font>
    <font>
      <b/>
      <i/>
      <sz val="12"/>
      <color indexed="8"/>
      <name val="Arial"/>
      <family val="2"/>
    </font>
    <font>
      <b/>
      <sz val="16"/>
      <color indexed="8"/>
      <name val="Arial"/>
      <family val="2"/>
    </font>
    <font>
      <b/>
      <sz val="18"/>
      <color indexed="8"/>
      <name val="Arial"/>
      <family val="2"/>
    </font>
    <font>
      <b/>
      <sz val="14"/>
      <color indexed="8"/>
      <name val="Arial"/>
      <family val="2"/>
    </font>
    <font>
      <b/>
      <sz val="16"/>
      <color theme="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20"/>
      <color rgb="FFFF0000"/>
      <name val="Arial"/>
      <family val="2"/>
    </font>
    <font>
      <sz val="11"/>
      <color indexed="9"/>
      <name val="Arial"/>
      <family val="2"/>
    </font>
    <font>
      <sz val="18"/>
      <color indexed="9"/>
      <name val="Arial"/>
      <family val="2"/>
    </font>
    <font>
      <b/>
      <sz val="14"/>
      <color rgb="FFFF0000"/>
      <name val="Arial"/>
      <family val="2"/>
    </font>
    <font>
      <sz val="8"/>
      <color indexed="8"/>
      <name val="Times New Roman"/>
      <family val="1"/>
    </font>
    <font>
      <b/>
      <i/>
      <sz val="9"/>
      <color indexed="8"/>
      <name val="Arial"/>
      <family val="2"/>
    </font>
    <font>
      <b/>
      <sz val="7"/>
      <color indexed="8"/>
      <name val="Arial"/>
      <family val="2"/>
    </font>
    <font>
      <b/>
      <i/>
      <sz val="8"/>
      <color indexed="8"/>
      <name val="Arial"/>
      <family val="2"/>
    </font>
    <font>
      <b/>
      <i/>
      <sz val="11"/>
      <color indexed="8"/>
      <name val="Baskerville Old Face"/>
      <family val="1"/>
    </font>
    <font>
      <b/>
      <i/>
      <sz val="9"/>
      <name val="Times New Roman"/>
      <family val="1"/>
    </font>
    <font>
      <b/>
      <u/>
      <sz val="12"/>
      <color indexed="8"/>
      <name val="Arial"/>
      <family val="2"/>
    </font>
    <font>
      <b/>
      <u/>
      <sz val="8"/>
      <color indexed="8"/>
      <name val="Arial"/>
      <family val="2"/>
    </font>
    <font>
      <b/>
      <u/>
      <sz val="11"/>
      <color indexed="8"/>
      <name val="Arial"/>
      <family val="2"/>
    </font>
    <font>
      <b/>
      <i/>
      <sz val="10"/>
      <color indexed="8"/>
      <name val="Franklin Gothic Medium"/>
      <family val="2"/>
    </font>
    <font>
      <b/>
      <sz val="9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16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8" tint="0.59999389629810485"/>
        <bgColor indexed="9"/>
      </patternFill>
    </fill>
    <fill>
      <patternFill patternType="solid">
        <fgColor rgb="FF00B0F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4DFEC"/>
        <bgColor indexed="64"/>
      </patternFill>
    </fill>
  </fills>
  <borders count="6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5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6" fillId="16" borderId="1" applyNumberFormat="0" applyAlignment="0" applyProtection="0"/>
    <xf numFmtId="0" fontId="4" fillId="17" borderId="2" applyNumberFormat="0" applyAlignment="0" applyProtection="0"/>
    <xf numFmtId="0" fontId="5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164" fontId="42" fillId="0" borderId="0" applyFill="0" applyBorder="0" applyAlignment="0" applyProtection="0"/>
    <xf numFmtId="164" fontId="42" fillId="0" borderId="0" applyFill="0" applyBorder="0" applyAlignment="0" applyProtection="0"/>
    <xf numFmtId="164" fontId="42" fillId="0" borderId="0" applyFill="0" applyBorder="0" applyAlignment="0" applyProtection="0"/>
    <xf numFmtId="170" fontId="42" fillId="0" borderId="0" applyFill="0" applyBorder="0" applyAlignment="0" applyProtection="0"/>
    <xf numFmtId="0" fontId="11" fillId="22" borderId="0" applyNumberFormat="0" applyBorder="0" applyAlignment="0" applyProtection="0"/>
    <xf numFmtId="0" fontId="12" fillId="0" borderId="0"/>
    <xf numFmtId="0" fontId="42" fillId="23" borderId="5" applyNumberFormat="0" applyAlignment="0" applyProtection="0"/>
    <xf numFmtId="165" fontId="42" fillId="0" borderId="0" applyFill="0" applyBorder="0" applyAlignment="0" applyProtection="0"/>
    <xf numFmtId="165" fontId="42" fillId="0" borderId="0" applyFill="0" applyBorder="0" applyAlignment="0" applyProtection="0"/>
    <xf numFmtId="0" fontId="13" fillId="16" borderId="6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47" fillId="0" borderId="0"/>
  </cellStyleXfs>
  <cellXfs count="280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21" fillId="0" borderId="0" xfId="0" applyFont="1" applyAlignment="1" applyProtection="1">
      <alignment horizontal="center"/>
      <protection hidden="1"/>
    </xf>
    <xf numFmtId="0" fontId="28" fillId="0" borderId="0" xfId="0" applyFont="1" applyProtection="1">
      <protection hidden="1"/>
    </xf>
    <xf numFmtId="0" fontId="12" fillId="0" borderId="0" xfId="0" applyFont="1" applyAlignment="1" applyProtection="1">
      <alignment horizontal="right"/>
      <protection hidden="1"/>
    </xf>
    <xf numFmtId="0" fontId="26" fillId="0" borderId="0" xfId="0" applyFont="1" applyAlignment="1" applyProtection="1">
      <alignment horizontal="right"/>
      <protection hidden="1"/>
    </xf>
    <xf numFmtId="49" fontId="0" fillId="0" borderId="0" xfId="0" applyNumberFormat="1" applyProtection="1">
      <protection hidden="1"/>
    </xf>
    <xf numFmtId="172" fontId="21" fillId="0" borderId="0" xfId="0" applyNumberFormat="1" applyFont="1" applyAlignment="1" applyProtection="1">
      <alignment horizontal="center"/>
      <protection hidden="1"/>
    </xf>
    <xf numFmtId="0" fontId="29" fillId="0" borderId="0" xfId="0" applyFont="1" applyProtection="1">
      <protection hidden="1"/>
    </xf>
    <xf numFmtId="0" fontId="30" fillId="0" borderId="0" xfId="0" applyFont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horizontal="center"/>
      <protection hidden="1"/>
    </xf>
    <xf numFmtId="0" fontId="28" fillId="0" borderId="0" xfId="0" applyFont="1" applyAlignment="1" applyProtection="1">
      <alignment vertical="center"/>
      <protection hidden="1"/>
    </xf>
    <xf numFmtId="0" fontId="31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31" fillId="0" borderId="0" xfId="0" applyFont="1" applyProtection="1">
      <protection hidden="1"/>
    </xf>
    <xf numFmtId="0" fontId="32" fillId="0" borderId="0" xfId="0" applyFont="1" applyProtection="1">
      <protection hidden="1"/>
    </xf>
    <xf numFmtId="0" fontId="32" fillId="0" borderId="0" xfId="0" applyFont="1" applyAlignment="1" applyProtection="1">
      <alignment horizontal="center"/>
      <protection hidden="1"/>
    </xf>
    <xf numFmtId="0" fontId="0" fillId="0" borderId="14" xfId="0" applyBorder="1" applyAlignment="1" applyProtection="1">
      <alignment horizontal="center"/>
      <protection hidden="1"/>
    </xf>
    <xf numFmtId="0" fontId="34" fillId="0" borderId="0" xfId="0" applyFont="1" applyAlignment="1" applyProtection="1">
      <alignment textRotation="90"/>
      <protection hidden="1"/>
    </xf>
    <xf numFmtId="0" fontId="12" fillId="0" borderId="15" xfId="0" applyFont="1" applyBorder="1" applyAlignment="1" applyProtection="1">
      <alignment horizontal="center" vertical="center"/>
      <protection hidden="1"/>
    </xf>
    <xf numFmtId="0" fontId="35" fillId="0" borderId="16" xfId="0" applyFont="1" applyBorder="1" applyAlignment="1" applyProtection="1">
      <alignment horizontal="center" vertical="center"/>
      <protection hidden="1"/>
    </xf>
    <xf numFmtId="0" fontId="35" fillId="0" borderId="15" xfId="0" applyFont="1" applyBorder="1" applyAlignment="1" applyProtection="1">
      <alignment horizontal="center" vertical="center"/>
      <protection hidden="1"/>
    </xf>
    <xf numFmtId="0" fontId="36" fillId="0" borderId="0" xfId="0" applyFont="1" applyAlignment="1" applyProtection="1">
      <alignment horizontal="center" vertical="center"/>
      <protection hidden="1"/>
    </xf>
    <xf numFmtId="0" fontId="37" fillId="0" borderId="14" xfId="0" applyFont="1" applyBorder="1" applyAlignment="1" applyProtection="1">
      <alignment horizontal="center"/>
      <protection hidden="1"/>
    </xf>
    <xf numFmtId="0" fontId="12" fillId="0" borderId="17" xfId="0" applyFont="1" applyBorder="1" applyAlignment="1" applyProtection="1">
      <alignment horizontal="center" vertical="center"/>
      <protection hidden="1"/>
    </xf>
    <xf numFmtId="0" fontId="35" fillId="0" borderId="18" xfId="0" applyFont="1" applyBorder="1" applyAlignment="1" applyProtection="1">
      <alignment horizontal="center" vertical="center"/>
      <protection hidden="1"/>
    </xf>
    <xf numFmtId="0" fontId="35" fillId="0" borderId="17" xfId="0" applyFont="1" applyBorder="1" applyAlignment="1" applyProtection="1">
      <alignment horizontal="center" vertical="center"/>
      <protection hidden="1"/>
    </xf>
    <xf numFmtId="1" fontId="38" fillId="0" borderId="14" xfId="33" applyNumberFormat="1" applyFont="1" applyFill="1" applyBorder="1" applyAlignment="1" applyProtection="1">
      <alignment horizontal="center" vertical="center"/>
      <protection hidden="1"/>
    </xf>
    <xf numFmtId="169" fontId="28" fillId="0" borderId="20" xfId="33" applyNumberFormat="1" applyFont="1" applyFill="1" applyBorder="1" applyAlignment="1" applyProtection="1">
      <alignment horizontal="center" vertical="center"/>
      <protection hidden="1"/>
    </xf>
    <xf numFmtId="0" fontId="38" fillId="0" borderId="0" xfId="0" applyFont="1" applyAlignment="1" applyProtection="1">
      <alignment horizontal="center"/>
      <protection hidden="1"/>
    </xf>
    <xf numFmtId="0" fontId="38" fillId="0" borderId="14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textRotation="90"/>
      <protection hidden="1"/>
    </xf>
    <xf numFmtId="1" fontId="38" fillId="0" borderId="0" xfId="33" applyNumberFormat="1" applyFont="1" applyFill="1" applyBorder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center" textRotation="90"/>
      <protection hidden="1"/>
    </xf>
    <xf numFmtId="169" fontId="28" fillId="0" borderId="17" xfId="33" applyNumberFormat="1" applyFont="1" applyFill="1" applyBorder="1" applyAlignment="1" applyProtection="1">
      <alignment horizontal="center" vertical="center"/>
      <protection hidden="1"/>
    </xf>
    <xf numFmtId="0" fontId="38" fillId="0" borderId="17" xfId="0" applyFont="1" applyBorder="1" applyAlignment="1" applyProtection="1">
      <alignment horizontal="center"/>
      <protection hidden="1"/>
    </xf>
    <xf numFmtId="169" fontId="28" fillId="0" borderId="10" xfId="33" applyNumberFormat="1" applyFont="1" applyFill="1" applyBorder="1" applyAlignment="1" applyProtection="1">
      <alignment horizontal="center"/>
      <protection hidden="1"/>
    </xf>
    <xf numFmtId="1" fontId="32" fillId="0" borderId="0" xfId="0" applyNumberFormat="1" applyFont="1" applyAlignment="1" applyProtection="1">
      <alignment horizontal="center"/>
      <protection hidden="1"/>
    </xf>
    <xf numFmtId="1" fontId="32" fillId="0" borderId="10" xfId="0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25" fillId="0" borderId="0" xfId="0" applyFont="1" applyAlignment="1" applyProtection="1">
      <alignment textRotation="90"/>
      <protection hidden="1"/>
    </xf>
    <xf numFmtId="0" fontId="40" fillId="0" borderId="0" xfId="0" applyFont="1" applyProtection="1">
      <protection hidden="1"/>
    </xf>
    <xf numFmtId="0" fontId="41" fillId="0" borderId="13" xfId="0" applyFont="1" applyBorder="1"/>
    <xf numFmtId="0" fontId="41" fillId="0" borderId="0" xfId="0" applyFont="1"/>
    <xf numFmtId="167" fontId="45" fillId="0" borderId="30" xfId="0" applyNumberFormat="1" applyFont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166" fontId="21" fillId="27" borderId="0" xfId="0" applyNumberFormat="1" applyFont="1" applyFill="1" applyAlignment="1" applyProtection="1">
      <alignment horizontal="center"/>
      <protection locked="0"/>
    </xf>
    <xf numFmtId="49" fontId="21" fillId="27" borderId="0" xfId="0" applyNumberFormat="1" applyFont="1" applyFill="1" applyAlignment="1" applyProtection="1">
      <alignment horizontal="center"/>
      <protection locked="0"/>
    </xf>
    <xf numFmtId="0" fontId="22" fillId="0" borderId="0" xfId="0" applyFont="1"/>
    <xf numFmtId="0" fontId="25" fillId="28" borderId="45" xfId="0" applyFont="1" applyFill="1" applyBorder="1" applyAlignment="1" applyProtection="1">
      <alignment horizontal="center"/>
      <protection locked="0"/>
    </xf>
    <xf numFmtId="171" fontId="28" fillId="28" borderId="20" xfId="33" applyNumberFormat="1" applyFont="1" applyFill="1" applyBorder="1" applyAlignment="1" applyProtection="1">
      <alignment horizontal="center" vertical="center"/>
      <protection locked="0"/>
    </xf>
    <xf numFmtId="171" fontId="28" fillId="28" borderId="14" xfId="33" applyNumberFormat="1" applyFont="1" applyFill="1" applyBorder="1" applyAlignment="1" applyProtection="1">
      <alignment horizontal="center" vertical="center"/>
      <protection locked="0"/>
    </xf>
    <xf numFmtId="0" fontId="25" fillId="28" borderId="20" xfId="0" applyFont="1" applyFill="1" applyBorder="1" applyAlignment="1" applyProtection="1">
      <alignment horizontal="center"/>
      <protection locked="0"/>
    </xf>
    <xf numFmtId="0" fontId="25" fillId="28" borderId="17" xfId="0" applyFont="1" applyFill="1" applyBorder="1" applyAlignment="1" applyProtection="1">
      <alignment horizontal="center"/>
      <protection locked="0"/>
    </xf>
    <xf numFmtId="171" fontId="28" fillId="28" borderId="17" xfId="33" applyNumberFormat="1" applyFont="1" applyFill="1" applyBorder="1" applyAlignment="1" applyProtection="1">
      <alignment horizontal="center" vertical="center"/>
      <protection locked="0"/>
    </xf>
    <xf numFmtId="0" fontId="25" fillId="28" borderId="15" xfId="0" applyFont="1" applyFill="1" applyBorder="1" applyAlignment="1" applyProtection="1">
      <alignment horizontal="center"/>
      <protection locked="0"/>
    </xf>
    <xf numFmtId="171" fontId="28" fillId="28" borderId="15" xfId="33" applyNumberFormat="1" applyFont="1" applyFill="1" applyBorder="1" applyAlignment="1" applyProtection="1">
      <alignment horizontal="center" vertical="center"/>
      <protection locked="0"/>
    </xf>
    <xf numFmtId="171" fontId="28" fillId="28" borderId="19" xfId="33" applyNumberFormat="1" applyFont="1" applyFill="1" applyBorder="1" applyAlignment="1" applyProtection="1">
      <alignment horizontal="center" vertical="center"/>
      <protection locked="0"/>
    </xf>
    <xf numFmtId="169" fontId="45" fillId="28" borderId="30" xfId="33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/>
      <protection hidden="1"/>
    </xf>
    <xf numFmtId="0" fontId="24" fillId="0" borderId="0" xfId="49" applyFont="1" applyProtection="1">
      <protection hidden="1"/>
    </xf>
    <xf numFmtId="0" fontId="24" fillId="0" borderId="0" xfId="49" applyFont="1" applyAlignment="1" applyProtection="1">
      <alignment horizontal="center"/>
      <protection hidden="1"/>
    </xf>
    <xf numFmtId="0" fontId="48" fillId="0" borderId="0" xfId="49" applyFont="1" applyAlignment="1" applyProtection="1">
      <alignment horizontal="left"/>
      <protection hidden="1"/>
    </xf>
    <xf numFmtId="0" fontId="49" fillId="0" borderId="0" xfId="49" applyFont="1" applyAlignment="1" applyProtection="1">
      <alignment horizontal="center"/>
      <protection hidden="1"/>
    </xf>
    <xf numFmtId="0" fontId="49" fillId="0" borderId="0" xfId="49" applyFont="1" applyProtection="1">
      <protection hidden="1"/>
    </xf>
    <xf numFmtId="0" fontId="50" fillId="0" borderId="0" xfId="49" applyFont="1" applyAlignment="1" applyProtection="1">
      <alignment horizontal="center"/>
      <protection hidden="1"/>
    </xf>
    <xf numFmtId="0" fontId="49" fillId="0" borderId="0" xfId="49" applyFont="1" applyAlignment="1" applyProtection="1">
      <alignment horizontal="right"/>
      <protection hidden="1"/>
    </xf>
    <xf numFmtId="0" fontId="50" fillId="0" borderId="0" xfId="49" applyFont="1" applyProtection="1">
      <protection hidden="1"/>
    </xf>
    <xf numFmtId="0" fontId="24" fillId="0" borderId="0" xfId="49" applyFont="1" applyAlignment="1" applyProtection="1">
      <alignment horizontal="left"/>
      <protection locked="0"/>
    </xf>
    <xf numFmtId="0" fontId="48" fillId="0" borderId="0" xfId="49" applyFont="1" applyProtection="1">
      <protection hidden="1"/>
    </xf>
    <xf numFmtId="0" fontId="49" fillId="0" borderId="0" xfId="49" applyFont="1" applyAlignment="1" applyProtection="1">
      <alignment horizontal="left"/>
      <protection hidden="1"/>
    </xf>
    <xf numFmtId="0" fontId="54" fillId="0" borderId="0" xfId="49" applyFont="1" applyProtection="1">
      <protection hidden="1"/>
    </xf>
    <xf numFmtId="0" fontId="48" fillId="0" borderId="0" xfId="49" applyFont="1" applyAlignment="1" applyProtection="1">
      <alignment vertical="center"/>
      <protection hidden="1"/>
    </xf>
    <xf numFmtId="0" fontId="49" fillId="0" borderId="0" xfId="49" applyFont="1" applyAlignment="1" applyProtection="1">
      <alignment vertical="center"/>
      <protection hidden="1"/>
    </xf>
    <xf numFmtId="0" fontId="24" fillId="25" borderId="0" xfId="49" applyFont="1" applyFill="1" applyProtection="1">
      <protection hidden="1"/>
    </xf>
    <xf numFmtId="0" fontId="48" fillId="25" borderId="0" xfId="49" applyFont="1" applyFill="1" applyAlignment="1" applyProtection="1">
      <alignment horizontal="left"/>
      <protection hidden="1"/>
    </xf>
    <xf numFmtId="0" fontId="24" fillId="0" borderId="0" xfId="49" applyFont="1" applyAlignment="1" applyProtection="1">
      <alignment horizontal="center" vertical="center"/>
      <protection hidden="1"/>
    </xf>
    <xf numFmtId="0" fontId="24" fillId="0" borderId="0" xfId="49" applyFont="1" applyAlignment="1" applyProtection="1">
      <alignment vertical="center"/>
      <protection hidden="1"/>
    </xf>
    <xf numFmtId="0" fontId="48" fillId="0" borderId="0" xfId="49" applyFont="1" applyProtection="1">
      <protection locked="0"/>
    </xf>
    <xf numFmtId="0" fontId="48" fillId="30" borderId="24" xfId="49" applyFont="1" applyFill="1" applyBorder="1" applyAlignment="1" applyProtection="1">
      <alignment horizontal="center"/>
      <protection locked="0"/>
    </xf>
    <xf numFmtId="176" fontId="48" fillId="0" borderId="0" xfId="49" applyNumberFormat="1" applyFont="1" applyProtection="1">
      <protection hidden="1"/>
    </xf>
    <xf numFmtId="0" fontId="66" fillId="0" borderId="0" xfId="49" applyFont="1" applyProtection="1">
      <protection hidden="1"/>
    </xf>
    <xf numFmtId="0" fontId="54" fillId="0" borderId="0" xfId="49" applyFont="1" applyAlignment="1" applyProtection="1">
      <alignment vertical="center"/>
      <protection hidden="1"/>
    </xf>
    <xf numFmtId="0" fontId="49" fillId="0" borderId="60" xfId="49" applyFont="1" applyBorder="1" applyProtection="1">
      <protection hidden="1"/>
    </xf>
    <xf numFmtId="0" fontId="49" fillId="0" borderId="50" xfId="49" applyFont="1" applyBorder="1" applyProtection="1">
      <protection hidden="1"/>
    </xf>
    <xf numFmtId="0" fontId="49" fillId="0" borderId="51" xfId="49" applyFont="1" applyBorder="1" applyProtection="1">
      <protection hidden="1"/>
    </xf>
    <xf numFmtId="0" fontId="57" fillId="0" borderId="0" xfId="49" applyFont="1" applyAlignment="1" applyProtection="1">
      <alignment vertical="center"/>
      <protection hidden="1"/>
    </xf>
    <xf numFmtId="174" fontId="58" fillId="0" borderId="0" xfId="49" applyNumberFormat="1" applyFont="1" applyAlignment="1" applyProtection="1">
      <alignment horizontal="center" vertical="center"/>
      <protection hidden="1"/>
    </xf>
    <xf numFmtId="0" fontId="50" fillId="0" borderId="0" xfId="49" applyFont="1" applyAlignment="1" applyProtection="1">
      <alignment horizontal="right" vertical="center"/>
      <protection hidden="1"/>
    </xf>
    <xf numFmtId="0" fontId="60" fillId="0" borderId="0" xfId="49" applyFont="1"/>
    <xf numFmtId="0" fontId="24" fillId="0" borderId="0" xfId="49" applyFont="1" applyAlignment="1" applyProtection="1">
      <alignment horizontal="left" vertical="center"/>
      <protection locked="0"/>
    </xf>
    <xf numFmtId="0" fontId="23" fillId="0" borderId="0" xfId="49" applyFont="1" applyAlignment="1">
      <alignment vertical="justify"/>
    </xf>
    <xf numFmtId="0" fontId="23" fillId="0" borderId="0" xfId="49" applyFont="1" applyAlignment="1">
      <alignment horizontal="left" vertical="justify"/>
    </xf>
    <xf numFmtId="0" fontId="24" fillId="0" borderId="0" xfId="49" applyFont="1"/>
    <xf numFmtId="0" fontId="23" fillId="0" borderId="0" xfId="49" applyFont="1"/>
    <xf numFmtId="0" fontId="51" fillId="0" borderId="0" xfId="49" applyFont="1" applyProtection="1">
      <protection hidden="1"/>
    </xf>
    <xf numFmtId="0" fontId="51" fillId="0" borderId="0" xfId="49" applyFont="1"/>
    <xf numFmtId="0" fontId="61" fillId="0" borderId="0" xfId="49" applyFont="1"/>
    <xf numFmtId="0" fontId="48" fillId="0" borderId="0" xfId="49" applyFont="1" applyAlignment="1" applyProtection="1">
      <alignment vertical="center"/>
      <protection locked="0"/>
    </xf>
    <xf numFmtId="0" fontId="60" fillId="0" borderId="0" xfId="49" applyFont="1" applyAlignment="1" applyProtection="1">
      <alignment horizontal="right" vertical="center"/>
      <protection locked="0"/>
    </xf>
    <xf numFmtId="0" fontId="55" fillId="0" borderId="0" xfId="49" applyFont="1" applyProtection="1">
      <protection hidden="1"/>
    </xf>
    <xf numFmtId="49" fontId="55" fillId="0" borderId="0" xfId="49" applyNumberFormat="1" applyFont="1" applyAlignment="1" applyProtection="1">
      <alignment horizontal="center"/>
      <protection hidden="1"/>
    </xf>
    <xf numFmtId="0" fontId="55" fillId="0" borderId="0" xfId="49" applyFont="1" applyAlignment="1" applyProtection="1">
      <alignment horizontal="center"/>
      <protection hidden="1"/>
    </xf>
    <xf numFmtId="0" fontId="60" fillId="0" borderId="0" xfId="49" applyFont="1" applyAlignment="1" applyProtection="1">
      <alignment horizontal="center"/>
      <protection hidden="1"/>
    </xf>
    <xf numFmtId="0" fontId="53" fillId="0" borderId="0" xfId="49" applyFont="1" applyAlignment="1" applyProtection="1">
      <alignment horizontal="left"/>
      <protection hidden="1"/>
    </xf>
    <xf numFmtId="0" fontId="50" fillId="0" borderId="0" xfId="49" applyFont="1" applyAlignment="1" applyProtection="1">
      <alignment vertical="center"/>
      <protection hidden="1"/>
    </xf>
    <xf numFmtId="0" fontId="49" fillId="0" borderId="0" xfId="49" applyFont="1" applyAlignment="1" applyProtection="1">
      <alignment horizontal="right" vertical="center"/>
      <protection hidden="1"/>
    </xf>
    <xf numFmtId="0" fontId="48" fillId="0" borderId="0" xfId="49" applyFont="1" applyAlignment="1" applyProtection="1">
      <alignment horizontal="center" vertical="center"/>
      <protection hidden="1"/>
    </xf>
    <xf numFmtId="0" fontId="60" fillId="0" borderId="0" xfId="49" applyFont="1" applyAlignment="1" applyProtection="1">
      <alignment horizontal="center" vertical="center"/>
      <protection hidden="1"/>
    </xf>
    <xf numFmtId="0" fontId="67" fillId="0" borderId="0" xfId="49" applyFont="1" applyAlignment="1" applyProtection="1">
      <alignment horizontal="center" vertical="center"/>
      <protection hidden="1"/>
    </xf>
    <xf numFmtId="0" fontId="67" fillId="0" borderId="0" xfId="49" applyFont="1" applyAlignment="1" applyProtection="1">
      <alignment horizontal="left" vertical="center"/>
      <protection hidden="1"/>
    </xf>
    <xf numFmtId="0" fontId="60" fillId="0" borderId="0" xfId="49" applyFont="1" applyAlignment="1" applyProtection="1">
      <alignment vertical="center"/>
      <protection hidden="1"/>
    </xf>
    <xf numFmtId="0" fontId="50" fillId="0" borderId="0" xfId="49" applyFont="1" applyAlignment="1" applyProtection="1">
      <alignment horizontal="center" vertical="center"/>
      <protection hidden="1"/>
    </xf>
    <xf numFmtId="0" fontId="53" fillId="0" borderId="0" xfId="49" applyFont="1" applyAlignment="1" applyProtection="1">
      <alignment horizontal="center" vertical="center"/>
      <protection hidden="1"/>
    </xf>
    <xf numFmtId="0" fontId="70" fillId="0" borderId="0" xfId="49" applyFont="1" applyAlignment="1" applyProtection="1">
      <alignment horizontal="center" vertical="center"/>
      <protection hidden="1"/>
    </xf>
    <xf numFmtId="0" fontId="24" fillId="0" borderId="0" xfId="49" applyFont="1" applyAlignment="1" applyProtection="1">
      <alignment horizontal="right" vertical="center"/>
      <protection hidden="1"/>
    </xf>
    <xf numFmtId="179" fontId="54" fillId="0" borderId="0" xfId="49" applyNumberFormat="1" applyFont="1" applyAlignment="1" applyProtection="1">
      <alignment vertical="center"/>
      <protection hidden="1"/>
    </xf>
    <xf numFmtId="0" fontId="71" fillId="0" borderId="0" xfId="49" applyFont="1" applyAlignment="1">
      <alignment vertical="top" wrapText="1"/>
    </xf>
    <xf numFmtId="0" fontId="72" fillId="0" borderId="0" xfId="49" applyFont="1" applyProtection="1">
      <protection hidden="1"/>
    </xf>
    <xf numFmtId="0" fontId="73" fillId="0" borderId="0" xfId="49" applyFont="1" applyProtection="1">
      <protection hidden="1"/>
    </xf>
    <xf numFmtId="0" fontId="74" fillId="0" borderId="0" xfId="49" applyFont="1" applyProtection="1">
      <protection hidden="1"/>
    </xf>
    <xf numFmtId="0" fontId="21" fillId="0" borderId="0" xfId="49" applyFont="1"/>
    <xf numFmtId="0" fontId="52" fillId="0" borderId="0" xfId="49" applyFont="1" applyProtection="1">
      <protection hidden="1"/>
    </xf>
    <xf numFmtId="0" fontId="75" fillId="0" borderId="0" xfId="49" applyFont="1" applyAlignment="1" applyProtection="1">
      <alignment vertic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32" fillId="0" borderId="0" xfId="0" applyFont="1" applyAlignment="1" applyProtection="1">
      <alignment horizontal="left"/>
      <protection hidden="1"/>
    </xf>
    <xf numFmtId="0" fontId="21" fillId="0" borderId="0" xfId="0" applyFont="1" applyAlignment="1" applyProtection="1">
      <alignment horizontal="left"/>
      <protection hidden="1"/>
    </xf>
    <xf numFmtId="0" fontId="49" fillId="32" borderId="0" xfId="49" applyFont="1" applyFill="1" applyProtection="1">
      <protection hidden="1"/>
    </xf>
    <xf numFmtId="0" fontId="49" fillId="32" borderId="0" xfId="49" applyFont="1" applyFill="1" applyAlignment="1" applyProtection="1">
      <alignment horizontal="center"/>
      <protection hidden="1"/>
    </xf>
    <xf numFmtId="0" fontId="49" fillId="0" borderId="68" xfId="49" applyFont="1" applyBorder="1" applyAlignment="1" applyProtection="1">
      <alignment horizontal="left" vertical="top" wrapText="1"/>
      <protection hidden="1"/>
    </xf>
    <xf numFmtId="0" fontId="49" fillId="0" borderId="0" xfId="49" applyFont="1" applyAlignment="1" applyProtection="1">
      <alignment horizontal="left" vertical="top" wrapText="1"/>
      <protection hidden="1"/>
    </xf>
    <xf numFmtId="0" fontId="49" fillId="0" borderId="59" xfId="49" applyFont="1" applyBorder="1" applyAlignment="1" applyProtection="1">
      <alignment horizontal="left" vertical="top" wrapText="1"/>
      <protection hidden="1"/>
    </xf>
    <xf numFmtId="0" fontId="49" fillId="0" borderId="62" xfId="49" applyFont="1" applyBorder="1" applyAlignment="1" applyProtection="1">
      <alignment horizontal="left" vertical="top" wrapText="1"/>
      <protection hidden="1"/>
    </xf>
    <xf numFmtId="0" fontId="49" fillId="0" borderId="64" xfId="49" applyFont="1" applyBorder="1" applyAlignment="1" applyProtection="1">
      <alignment horizontal="left" vertical="top" wrapText="1"/>
      <protection hidden="1"/>
    </xf>
    <xf numFmtId="0" fontId="49" fillId="0" borderId="63" xfId="49" applyFont="1" applyBorder="1" applyAlignment="1" applyProtection="1">
      <alignment horizontal="left" vertical="top" wrapText="1"/>
      <protection hidden="1"/>
    </xf>
    <xf numFmtId="0" fontId="24" fillId="0" borderId="0" xfId="49" applyFont="1" applyAlignment="1">
      <alignment horizontal="left" vertical="justify"/>
    </xf>
    <xf numFmtId="0" fontId="19" fillId="0" borderId="0" xfId="49" applyFont="1" applyAlignment="1">
      <alignment horizontal="left" vertical="justify"/>
    </xf>
    <xf numFmtId="0" fontId="35" fillId="0" borderId="0" xfId="49" applyFont="1" applyAlignment="1">
      <alignment horizontal="center" wrapText="1"/>
    </xf>
    <xf numFmtId="0" fontId="71" fillId="0" borderId="0" xfId="49" applyFont="1" applyAlignment="1">
      <alignment horizontal="center" wrapText="1"/>
    </xf>
    <xf numFmtId="0" fontId="67" fillId="0" borderId="0" xfId="49" applyFont="1" applyAlignment="1" applyProtection="1">
      <alignment horizontal="center" vertical="center"/>
      <protection hidden="1"/>
    </xf>
    <xf numFmtId="0" fontId="53" fillId="0" borderId="0" xfId="49" applyFont="1" applyAlignment="1" applyProtection="1">
      <alignment horizontal="center" vertical="center"/>
      <protection hidden="1"/>
    </xf>
    <xf numFmtId="179" fontId="54" fillId="0" borderId="0" xfId="49" applyNumberFormat="1" applyFont="1" applyAlignment="1" applyProtection="1">
      <alignment horizontal="center" vertical="center"/>
      <protection hidden="1"/>
    </xf>
    <xf numFmtId="0" fontId="24" fillId="0" borderId="0" xfId="49" applyFont="1" applyAlignment="1" applyProtection="1">
      <alignment horizontal="center" vertical="center"/>
      <protection hidden="1"/>
    </xf>
    <xf numFmtId="0" fontId="60" fillId="0" borderId="0" xfId="49" applyFont="1" applyAlignment="1" applyProtection="1">
      <alignment horizontal="left" vertical="center"/>
      <protection hidden="1"/>
    </xf>
    <xf numFmtId="0" fontId="50" fillId="0" borderId="0" xfId="49" applyFont="1" applyAlignment="1" applyProtection="1">
      <alignment horizontal="center" vertical="center"/>
      <protection hidden="1"/>
    </xf>
    <xf numFmtId="0" fontId="49" fillId="0" borderId="0" xfId="49" applyFont="1" applyAlignment="1" applyProtection="1">
      <alignment horizontal="center" vertical="center"/>
      <protection hidden="1"/>
    </xf>
    <xf numFmtId="0" fontId="69" fillId="0" borderId="0" xfId="49" applyFont="1" applyAlignment="1" applyProtection="1">
      <alignment horizontal="center" vertical="center"/>
      <protection hidden="1"/>
    </xf>
    <xf numFmtId="0" fontId="48" fillId="0" borderId="0" xfId="49" applyFont="1" applyAlignment="1" applyProtection="1">
      <alignment horizontal="center"/>
      <protection hidden="1"/>
    </xf>
    <xf numFmtId="177" fontId="48" fillId="0" borderId="0" xfId="49" applyNumberFormat="1" applyFont="1" applyAlignment="1" applyProtection="1">
      <alignment horizontal="center" vertical="center"/>
      <protection hidden="1"/>
    </xf>
    <xf numFmtId="0" fontId="51" fillId="0" borderId="0" xfId="49" applyFont="1" applyAlignment="1">
      <alignment horizontal="center"/>
    </xf>
    <xf numFmtId="0" fontId="48" fillId="0" borderId="0" xfId="49" applyFont="1" applyAlignment="1" applyProtection="1">
      <alignment horizontal="left"/>
      <protection hidden="1"/>
    </xf>
    <xf numFmtId="0" fontId="24" fillId="0" borderId="0" xfId="49" applyFont="1" applyAlignment="1" applyProtection="1">
      <alignment horizontal="left" vertical="center"/>
      <protection locked="0"/>
    </xf>
    <xf numFmtId="0" fontId="24" fillId="0" borderId="0" xfId="49" applyFont="1" applyAlignment="1" applyProtection="1">
      <alignment horizontal="center" vertical="center"/>
      <protection locked="0"/>
    </xf>
    <xf numFmtId="0" fontId="49" fillId="0" borderId="0" xfId="49" applyFont="1" applyAlignment="1" applyProtection="1">
      <alignment horizontal="center"/>
      <protection hidden="1"/>
    </xf>
    <xf numFmtId="0" fontId="60" fillId="0" borderId="0" xfId="49" applyFont="1" applyAlignment="1" applyProtection="1">
      <alignment horizontal="center"/>
      <protection hidden="1"/>
    </xf>
    <xf numFmtId="0" fontId="55" fillId="0" borderId="0" xfId="49" applyFont="1" applyAlignment="1" applyProtection="1">
      <alignment horizontal="center"/>
      <protection hidden="1"/>
    </xf>
    <xf numFmtId="0" fontId="50" fillId="0" borderId="0" xfId="49" applyFont="1" applyAlignment="1" applyProtection="1">
      <alignment horizontal="center"/>
      <protection hidden="1"/>
    </xf>
    <xf numFmtId="0" fontId="23" fillId="0" borderId="0" xfId="49" applyFont="1" applyAlignment="1">
      <alignment horizontal="left" vertical="justify"/>
    </xf>
    <xf numFmtId="0" fontId="48" fillId="0" borderId="0" xfId="49" applyFont="1" applyAlignment="1" applyProtection="1">
      <alignment horizontal="left"/>
      <protection locked="0"/>
    </xf>
    <xf numFmtId="0" fontId="24" fillId="0" borderId="0" xfId="49" applyFont="1" applyAlignment="1" applyProtection="1">
      <alignment horizontal="center"/>
      <protection hidden="1"/>
    </xf>
    <xf numFmtId="0" fontId="24" fillId="0" borderId="0" xfId="49" applyFont="1" applyAlignment="1">
      <alignment horizontal="right"/>
    </xf>
    <xf numFmtId="175" fontId="48" fillId="0" borderId="0" xfId="49" applyNumberFormat="1" applyFont="1" applyAlignment="1" applyProtection="1">
      <alignment horizontal="center" vertical="center"/>
      <protection hidden="1"/>
    </xf>
    <xf numFmtId="0" fontId="24" fillId="0" borderId="0" xfId="49" applyFont="1" applyAlignment="1" applyProtection="1">
      <alignment horizontal="left"/>
      <protection hidden="1"/>
    </xf>
    <xf numFmtId="0" fontId="24" fillId="0" borderId="0" xfId="49" applyFont="1" applyAlignment="1" applyProtection="1">
      <alignment horizontal="left" vertical="justify"/>
      <protection locked="0"/>
    </xf>
    <xf numFmtId="0" fontId="48" fillId="0" borderId="0" xfId="49" applyFont="1" applyAlignment="1" applyProtection="1">
      <alignment horizontal="center" vertical="center"/>
      <protection locked="0"/>
    </xf>
    <xf numFmtId="0" fontId="48" fillId="0" borderId="0" xfId="49" applyFont="1" applyAlignment="1" applyProtection="1">
      <alignment horizontal="center"/>
      <protection locked="0"/>
    </xf>
    <xf numFmtId="178" fontId="56" fillId="0" borderId="0" xfId="49" applyNumberFormat="1" applyFont="1" applyAlignment="1" applyProtection="1">
      <alignment horizontal="center" vertical="center"/>
      <protection hidden="1"/>
    </xf>
    <xf numFmtId="0" fontId="67" fillId="0" borderId="0" xfId="49" applyFont="1" applyAlignment="1" applyProtection="1">
      <alignment horizontal="center"/>
      <protection hidden="1"/>
    </xf>
    <xf numFmtId="0" fontId="67" fillId="0" borderId="0" xfId="49" applyFont="1" applyAlignment="1" applyProtection="1">
      <alignment horizontal="left"/>
      <protection hidden="1"/>
    </xf>
    <xf numFmtId="0" fontId="68" fillId="0" borderId="0" xfId="49" applyFont="1" applyAlignment="1" applyProtection="1">
      <alignment horizontal="center"/>
      <protection hidden="1"/>
    </xf>
    <xf numFmtId="0" fontId="61" fillId="0" borderId="0" xfId="49" applyFont="1" applyAlignment="1" applyProtection="1">
      <alignment horizontal="center"/>
      <protection hidden="1"/>
    </xf>
    <xf numFmtId="49" fontId="55" fillId="0" borderId="0" xfId="49" applyNumberFormat="1" applyFont="1" applyAlignment="1" applyProtection="1">
      <alignment horizontal="center"/>
      <protection hidden="1"/>
    </xf>
    <xf numFmtId="0" fontId="49" fillId="0" borderId="0" xfId="49" applyFont="1" applyAlignment="1" applyProtection="1">
      <alignment horizontal="left"/>
      <protection hidden="1"/>
    </xf>
    <xf numFmtId="0" fontId="60" fillId="0" borderId="0" xfId="49" applyFont="1" applyProtection="1">
      <protection hidden="1"/>
    </xf>
    <xf numFmtId="0" fontId="60" fillId="0" borderId="0" xfId="49" applyFont="1" applyAlignment="1" applyProtection="1">
      <alignment horizontal="justify" vertical="center" wrapText="1"/>
      <protection hidden="1"/>
    </xf>
    <xf numFmtId="0" fontId="67" fillId="0" borderId="0" xfId="49" applyFont="1" applyAlignment="1" applyProtection="1">
      <alignment horizontal="left" vertical="center"/>
      <protection hidden="1"/>
    </xf>
    <xf numFmtId="0" fontId="59" fillId="29" borderId="54" xfId="49" applyFont="1" applyFill="1" applyBorder="1" applyAlignment="1" applyProtection="1">
      <alignment horizontal="center" vertical="center"/>
      <protection hidden="1"/>
    </xf>
    <xf numFmtId="0" fontId="59" fillId="29" borderId="53" xfId="49" applyFont="1" applyFill="1" applyBorder="1" applyAlignment="1" applyProtection="1">
      <alignment horizontal="center" vertical="center"/>
      <protection hidden="1"/>
    </xf>
    <xf numFmtId="0" fontId="59" fillId="29" borderId="52" xfId="49" applyFont="1" applyFill="1" applyBorder="1" applyAlignment="1" applyProtection="1">
      <alignment horizontal="center" vertical="center"/>
      <protection hidden="1"/>
    </xf>
    <xf numFmtId="0" fontId="48" fillId="31" borderId="54" xfId="49" applyFont="1" applyFill="1" applyBorder="1" applyAlignment="1" applyProtection="1">
      <alignment horizontal="center" vertical="center"/>
      <protection hidden="1"/>
    </xf>
    <xf numFmtId="0" fontId="48" fillId="31" borderId="53" xfId="49" applyFont="1" applyFill="1" applyBorder="1" applyAlignment="1" applyProtection="1">
      <alignment horizontal="center" vertical="center"/>
      <protection hidden="1"/>
    </xf>
    <xf numFmtId="0" fontId="48" fillId="31" borderId="52" xfId="49" applyFont="1" applyFill="1" applyBorder="1" applyAlignment="1" applyProtection="1">
      <alignment horizontal="center" vertical="center"/>
      <protection hidden="1"/>
    </xf>
    <xf numFmtId="0" fontId="48" fillId="30" borderId="21" xfId="49" applyFont="1" applyFill="1" applyBorder="1" applyAlignment="1" applyProtection="1">
      <alignment horizontal="center"/>
      <protection locked="0"/>
    </xf>
    <xf numFmtId="0" fontId="48" fillId="30" borderId="46" xfId="49" applyFont="1" applyFill="1" applyBorder="1" applyAlignment="1" applyProtection="1">
      <alignment horizontal="center"/>
      <protection locked="0"/>
    </xf>
    <xf numFmtId="0" fontId="48" fillId="30" borderId="47" xfId="49" applyFont="1" applyFill="1" applyBorder="1" applyAlignment="1" applyProtection="1">
      <alignment horizontal="center"/>
      <protection locked="0"/>
    </xf>
    <xf numFmtId="0" fontId="24" fillId="25" borderId="50" xfId="49" applyFont="1" applyFill="1" applyBorder="1" applyAlignment="1" applyProtection="1">
      <alignment horizontal="center"/>
      <protection hidden="1"/>
    </xf>
    <xf numFmtId="0" fontId="48" fillId="30" borderId="21" xfId="49" applyFont="1" applyFill="1" applyBorder="1" applyAlignment="1" applyProtection="1">
      <alignment horizontal="center" wrapText="1"/>
      <protection locked="0"/>
    </xf>
    <xf numFmtId="0" fontId="60" fillId="29" borderId="57" xfId="49" applyFont="1" applyFill="1" applyBorder="1" applyAlignment="1" applyProtection="1">
      <alignment horizontal="left" vertical="center"/>
      <protection hidden="1"/>
    </xf>
    <xf numFmtId="0" fontId="60" fillId="29" borderId="46" xfId="49" applyFont="1" applyFill="1" applyBorder="1" applyAlignment="1" applyProtection="1">
      <alignment horizontal="left" vertical="center"/>
      <protection hidden="1"/>
    </xf>
    <xf numFmtId="0" fontId="60" fillId="29" borderId="58" xfId="49" applyFont="1" applyFill="1" applyBorder="1" applyAlignment="1" applyProtection="1">
      <alignment horizontal="left" vertical="center"/>
      <protection hidden="1"/>
    </xf>
    <xf numFmtId="0" fontId="60" fillId="29" borderId="61" xfId="49" applyFont="1" applyFill="1" applyBorder="1" applyAlignment="1" applyProtection="1">
      <alignment horizontal="left" vertical="center"/>
      <protection hidden="1"/>
    </xf>
    <xf numFmtId="0" fontId="60" fillId="29" borderId="67" xfId="49" applyFont="1" applyFill="1" applyBorder="1" applyAlignment="1" applyProtection="1">
      <alignment horizontal="left" vertical="center"/>
      <protection hidden="1"/>
    </xf>
    <xf numFmtId="0" fontId="60" fillId="29" borderId="26" xfId="49" applyFont="1" applyFill="1" applyBorder="1" applyAlignment="1" applyProtection="1">
      <alignment horizontal="left" vertical="center"/>
      <protection hidden="1"/>
    </xf>
    <xf numFmtId="14" fontId="48" fillId="30" borderId="21" xfId="49" applyNumberFormat="1" applyFont="1" applyFill="1" applyBorder="1" applyAlignment="1" applyProtection="1">
      <alignment horizontal="center"/>
      <protection locked="0"/>
    </xf>
    <xf numFmtId="0" fontId="60" fillId="29" borderId="66" xfId="49" applyFont="1" applyFill="1" applyBorder="1" applyAlignment="1" applyProtection="1">
      <alignment horizontal="left" vertical="center"/>
      <protection hidden="1"/>
    </xf>
    <xf numFmtId="0" fontId="60" fillId="29" borderId="25" xfId="49" applyFont="1" applyFill="1" applyBorder="1" applyAlignment="1" applyProtection="1">
      <alignment horizontal="left" vertical="center"/>
      <protection hidden="1"/>
    </xf>
    <xf numFmtId="0" fontId="48" fillId="30" borderId="21" xfId="49" applyFont="1" applyFill="1" applyBorder="1" applyAlignment="1" applyProtection="1">
      <alignment horizontal="center" vertical="center"/>
      <protection locked="0"/>
    </xf>
    <xf numFmtId="0" fontId="48" fillId="30" borderId="46" xfId="49" applyFont="1" applyFill="1" applyBorder="1" applyAlignment="1" applyProtection="1">
      <alignment horizontal="center" vertical="center"/>
      <protection locked="0"/>
    </xf>
    <xf numFmtId="0" fontId="48" fillId="30" borderId="47" xfId="49" applyFont="1" applyFill="1" applyBorder="1" applyAlignment="1" applyProtection="1">
      <alignment horizontal="center" vertical="center"/>
      <protection locked="0"/>
    </xf>
    <xf numFmtId="0" fontId="60" fillId="29" borderId="23" xfId="49" applyFont="1" applyFill="1" applyBorder="1" applyAlignment="1" applyProtection="1">
      <alignment horizontal="left" vertical="center"/>
      <protection hidden="1"/>
    </xf>
    <xf numFmtId="0" fontId="60" fillId="29" borderId="27" xfId="49" applyFont="1" applyFill="1" applyBorder="1" applyAlignment="1" applyProtection="1">
      <alignment horizontal="left" vertical="center"/>
      <protection hidden="1"/>
    </xf>
    <xf numFmtId="0" fontId="60" fillId="29" borderId="48" xfId="49" applyFont="1" applyFill="1" applyBorder="1" applyAlignment="1" applyProtection="1">
      <alignment horizontal="left" vertical="center"/>
      <protection hidden="1"/>
    </xf>
    <xf numFmtId="0" fontId="60" fillId="29" borderId="0" xfId="49" applyFont="1" applyFill="1" applyAlignment="1" applyProtection="1">
      <alignment horizontal="left" vertical="center"/>
      <protection hidden="1"/>
    </xf>
    <xf numFmtId="0" fontId="60" fillId="29" borderId="28" xfId="49" applyFont="1" applyFill="1" applyBorder="1" applyAlignment="1" applyProtection="1">
      <alignment horizontal="left" vertical="center"/>
      <protection hidden="1"/>
    </xf>
    <xf numFmtId="0" fontId="60" fillId="29" borderId="29" xfId="49" applyFont="1" applyFill="1" applyBorder="1" applyAlignment="1" applyProtection="1">
      <alignment horizontal="left" vertical="center"/>
      <protection hidden="1"/>
    </xf>
    <xf numFmtId="0" fontId="19" fillId="29" borderId="51" xfId="38" applyFont="1" applyFill="1" applyBorder="1" applyAlignment="1">
      <alignment horizontal="center" vertical="justify"/>
    </xf>
    <xf numFmtId="0" fontId="19" fillId="29" borderId="50" xfId="38" applyFont="1" applyFill="1" applyBorder="1" applyAlignment="1">
      <alignment horizontal="center" vertical="justify"/>
    </xf>
    <xf numFmtId="0" fontId="19" fillId="29" borderId="60" xfId="38" applyFont="1" applyFill="1" applyBorder="1" applyAlignment="1">
      <alignment horizontal="center" vertical="justify"/>
    </xf>
    <xf numFmtId="0" fontId="19" fillId="29" borderId="48" xfId="38" applyFont="1" applyFill="1" applyBorder="1" applyAlignment="1">
      <alignment horizontal="center" vertical="justify"/>
    </xf>
    <xf numFmtId="0" fontId="19" fillId="29" borderId="0" xfId="38" applyFont="1" applyFill="1" applyAlignment="1">
      <alignment horizontal="center" vertical="justify"/>
    </xf>
    <xf numFmtId="0" fontId="19" fillId="29" borderId="59" xfId="38" applyFont="1" applyFill="1" applyBorder="1" applyAlignment="1">
      <alignment horizontal="center" vertical="justify"/>
    </xf>
    <xf numFmtId="0" fontId="19" fillId="29" borderId="62" xfId="38" applyFont="1" applyFill="1" applyBorder="1" applyAlignment="1">
      <alignment horizontal="center" vertical="justify"/>
    </xf>
    <xf numFmtId="0" fontId="19" fillId="29" borderId="64" xfId="38" applyFont="1" applyFill="1" applyBorder="1" applyAlignment="1">
      <alignment horizontal="center" vertical="justify"/>
    </xf>
    <xf numFmtId="0" fontId="19" fillId="29" borderId="63" xfId="38" applyFont="1" applyFill="1" applyBorder="1" applyAlignment="1">
      <alignment horizontal="center" vertical="justify"/>
    </xf>
    <xf numFmtId="0" fontId="65" fillId="29" borderId="68" xfId="38" applyFont="1" applyFill="1" applyBorder="1" applyAlignment="1">
      <alignment horizontal="center" vertical="justify"/>
    </xf>
    <xf numFmtId="0" fontId="65" fillId="29" borderId="0" xfId="38" applyFont="1" applyFill="1" applyAlignment="1">
      <alignment horizontal="center" vertical="justify"/>
    </xf>
    <xf numFmtId="0" fontId="65" fillId="29" borderId="59" xfId="38" applyFont="1" applyFill="1" applyBorder="1" applyAlignment="1">
      <alignment horizontal="center" vertical="justify"/>
    </xf>
    <xf numFmtId="0" fontId="65" fillId="29" borderId="62" xfId="38" applyFont="1" applyFill="1" applyBorder="1" applyAlignment="1">
      <alignment horizontal="center" vertical="justify"/>
    </xf>
    <xf numFmtId="0" fontId="65" fillId="29" borderId="64" xfId="38" applyFont="1" applyFill="1" applyBorder="1" applyAlignment="1">
      <alignment horizontal="center" vertical="justify"/>
    </xf>
    <xf numFmtId="0" fontId="65" fillId="29" borderId="63" xfId="38" applyFont="1" applyFill="1" applyBorder="1" applyAlignment="1">
      <alignment horizontal="center" vertical="justify"/>
    </xf>
    <xf numFmtId="168" fontId="62" fillId="29" borderId="51" xfId="38" applyNumberFormat="1" applyFont="1" applyFill="1" applyBorder="1" applyAlignment="1">
      <alignment horizontal="center" vertical="center"/>
    </xf>
    <xf numFmtId="168" fontId="62" fillId="29" borderId="50" xfId="38" applyNumberFormat="1" applyFont="1" applyFill="1" applyBorder="1" applyAlignment="1">
      <alignment horizontal="center" vertical="center"/>
    </xf>
    <xf numFmtId="168" fontId="62" fillId="29" borderId="60" xfId="38" applyNumberFormat="1" applyFont="1" applyFill="1" applyBorder="1" applyAlignment="1">
      <alignment horizontal="center" vertical="center"/>
    </xf>
    <xf numFmtId="168" fontId="62" fillId="29" borderId="62" xfId="38" applyNumberFormat="1" applyFont="1" applyFill="1" applyBorder="1" applyAlignment="1">
      <alignment horizontal="center" vertical="center"/>
    </xf>
    <xf numFmtId="168" fontId="62" fillId="29" borderId="64" xfId="38" applyNumberFormat="1" applyFont="1" applyFill="1" applyBorder="1" applyAlignment="1">
      <alignment horizontal="center" vertical="center"/>
    </xf>
    <xf numFmtId="168" fontId="62" fillId="29" borderId="63" xfId="38" applyNumberFormat="1" applyFont="1" applyFill="1" applyBorder="1" applyAlignment="1">
      <alignment horizontal="center" vertical="center"/>
    </xf>
    <xf numFmtId="14" fontId="48" fillId="30" borderId="22" xfId="49" applyNumberFormat="1" applyFont="1" applyFill="1" applyBorder="1" applyAlignment="1" applyProtection="1">
      <alignment horizontal="center" vertical="center"/>
      <protection locked="0"/>
    </xf>
    <xf numFmtId="14" fontId="48" fillId="30" borderId="49" xfId="49" applyNumberFormat="1" applyFont="1" applyFill="1" applyBorder="1" applyAlignment="1" applyProtection="1">
      <alignment horizontal="center" vertical="center"/>
      <protection locked="0"/>
    </xf>
    <xf numFmtId="0" fontId="48" fillId="30" borderId="22" xfId="49" applyFont="1" applyFill="1" applyBorder="1" applyAlignment="1" applyProtection="1">
      <alignment horizontal="center" vertical="center"/>
      <protection locked="0"/>
    </xf>
    <xf numFmtId="0" fontId="48" fillId="30" borderId="49" xfId="49" applyFont="1" applyFill="1" applyBorder="1" applyAlignment="1" applyProtection="1">
      <alignment horizontal="center" vertical="center"/>
      <protection locked="0"/>
    </xf>
    <xf numFmtId="0" fontId="60" fillId="29" borderId="56" xfId="49" applyFont="1" applyFill="1" applyBorder="1" applyAlignment="1" applyProtection="1">
      <alignment horizontal="left" vertical="center"/>
      <protection hidden="1"/>
    </xf>
    <xf numFmtId="0" fontId="60" fillId="29" borderId="65" xfId="49" applyFont="1" applyFill="1" applyBorder="1" applyAlignment="1" applyProtection="1">
      <alignment horizontal="left" vertical="center"/>
      <protection hidden="1"/>
    </xf>
    <xf numFmtId="0" fontId="60" fillId="29" borderId="55" xfId="49" applyFont="1" applyFill="1" applyBorder="1" applyAlignment="1" applyProtection="1">
      <alignment horizontal="left" vertical="center"/>
      <protection hidden="1"/>
    </xf>
    <xf numFmtId="168" fontId="48" fillId="30" borderId="22" xfId="49" applyNumberFormat="1" applyFont="1" applyFill="1" applyBorder="1" applyAlignment="1" applyProtection="1">
      <alignment horizontal="center" vertical="center"/>
      <protection locked="0"/>
    </xf>
    <xf numFmtId="168" fontId="48" fillId="30" borderId="49" xfId="49" applyNumberFormat="1" applyFont="1" applyFill="1" applyBorder="1" applyAlignment="1" applyProtection="1">
      <alignment horizontal="center" vertical="center"/>
      <protection locked="0"/>
    </xf>
    <xf numFmtId="0" fontId="48" fillId="30" borderId="21" xfId="49" applyFont="1" applyFill="1" applyBorder="1" applyAlignment="1" applyProtection="1">
      <alignment horizontal="justify" vertical="center" wrapText="1"/>
      <protection locked="0"/>
    </xf>
    <xf numFmtId="0" fontId="48" fillId="30" borderId="46" xfId="49" applyFont="1" applyFill="1" applyBorder="1" applyAlignment="1" applyProtection="1">
      <alignment horizontal="justify" vertical="center" wrapText="1"/>
      <protection locked="0"/>
    </xf>
    <xf numFmtId="0" fontId="48" fillId="30" borderId="47" xfId="49" applyFont="1" applyFill="1" applyBorder="1" applyAlignment="1" applyProtection="1">
      <alignment horizontal="justify" vertical="center" wrapText="1"/>
      <protection locked="0"/>
    </xf>
    <xf numFmtId="0" fontId="33" fillId="0" borderId="0" xfId="0" applyFont="1" applyAlignment="1" applyProtection="1">
      <alignment horizontal="right"/>
      <protection hidden="1"/>
    </xf>
    <xf numFmtId="0" fontId="12" fillId="0" borderId="0" xfId="0" applyFont="1" applyAlignment="1" applyProtection="1">
      <alignment horizontal="right"/>
      <protection hidden="1"/>
    </xf>
    <xf numFmtId="0" fontId="28" fillId="0" borderId="0" xfId="0" applyFont="1" applyAlignment="1" applyProtection="1">
      <alignment horizontal="center" vertical="center" wrapText="1"/>
      <protection hidden="1"/>
    </xf>
    <xf numFmtId="0" fontId="39" fillId="0" borderId="33" xfId="0" applyFont="1" applyBorder="1" applyAlignment="1" applyProtection="1">
      <alignment horizontal="center" vertical="center"/>
      <protection hidden="1"/>
    </xf>
    <xf numFmtId="0" fontId="46" fillId="0" borderId="34" xfId="0" applyFont="1" applyBorder="1" applyAlignment="1" applyProtection="1">
      <alignment horizontal="center" vertical="center" wrapText="1"/>
      <protection hidden="1"/>
    </xf>
    <xf numFmtId="0" fontId="21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21" fillId="0" borderId="0" xfId="0" applyFont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 textRotation="90"/>
      <protection hidden="1"/>
    </xf>
    <xf numFmtId="0" fontId="34" fillId="0" borderId="0" xfId="0" applyFont="1" applyAlignment="1" applyProtection="1">
      <alignment horizontal="center" textRotation="90"/>
      <protection hidden="1"/>
    </xf>
    <xf numFmtId="0" fontId="21" fillId="0" borderId="0" xfId="0" applyFont="1" applyAlignment="1" applyProtection="1">
      <alignment horizontal="center" vertical="center" wrapText="1"/>
      <protection hidden="1"/>
    </xf>
    <xf numFmtId="0" fontId="28" fillId="0" borderId="10" xfId="0" applyFont="1" applyBorder="1" applyAlignment="1" applyProtection="1">
      <alignment horizontal="center" vertical="center"/>
      <protection hidden="1"/>
    </xf>
    <xf numFmtId="173" fontId="32" fillId="0" borderId="0" xfId="33" applyNumberFormat="1" applyFont="1" applyFill="1" applyBorder="1" applyAlignment="1" applyProtection="1">
      <alignment horizontal="center" vertical="center" wrapText="1"/>
      <protection hidden="1"/>
    </xf>
    <xf numFmtId="167" fontId="39" fillId="0" borderId="33" xfId="0" applyNumberFormat="1" applyFont="1" applyBorder="1" applyAlignment="1" applyProtection="1">
      <alignment horizontal="center" vertical="center"/>
      <protection hidden="1"/>
    </xf>
    <xf numFmtId="0" fontId="12" fillId="28" borderId="13" xfId="0" applyFont="1" applyFill="1" applyBorder="1" applyAlignment="1" applyProtection="1">
      <alignment horizontal="center"/>
      <protection locked="0"/>
    </xf>
    <xf numFmtId="0" fontId="0" fillId="28" borderId="13" xfId="0" applyFill="1" applyBorder="1" applyAlignment="1" applyProtection="1">
      <alignment horizontal="center"/>
      <protection locked="0"/>
    </xf>
    <xf numFmtId="0" fontId="27" fillId="0" borderId="0" xfId="0" applyFont="1" applyAlignment="1" applyProtection="1">
      <alignment horizontal="center" textRotation="90"/>
      <protection hidden="1"/>
    </xf>
    <xf numFmtId="0" fontId="28" fillId="0" borderId="0" xfId="0" applyFont="1" applyAlignment="1" applyProtection="1">
      <alignment horizontal="center"/>
      <protection hidden="1"/>
    </xf>
    <xf numFmtId="14" fontId="76" fillId="28" borderId="0" xfId="0" applyNumberFormat="1" applyFont="1" applyFill="1" applyAlignment="1" applyProtection="1">
      <alignment horizontal="center"/>
      <protection locked="0"/>
    </xf>
    <xf numFmtId="0" fontId="76" fillId="28" borderId="13" xfId="0" applyFont="1" applyFill="1" applyBorder="1" applyAlignment="1" applyProtection="1">
      <alignment horizontal="center"/>
      <protection locked="0"/>
    </xf>
    <xf numFmtId="0" fontId="30" fillId="0" borderId="10" xfId="0" applyFont="1" applyBorder="1" applyAlignment="1" applyProtection="1">
      <alignment horizontal="center" vertical="center"/>
      <protection hidden="1"/>
    </xf>
    <xf numFmtId="0" fontId="76" fillId="28" borderId="13" xfId="0" applyFont="1" applyFill="1" applyBorder="1" applyAlignment="1" applyProtection="1">
      <alignment horizontal="center" wrapText="1"/>
      <protection locked="0"/>
    </xf>
    <xf numFmtId="0" fontId="76" fillId="28" borderId="34" xfId="0" applyFont="1" applyFill="1" applyBorder="1" applyAlignment="1" applyProtection="1">
      <alignment horizontal="center" vertical="center"/>
      <protection locked="0"/>
    </xf>
    <xf numFmtId="0" fontId="41" fillId="0" borderId="35" xfId="0" applyFont="1" applyBorder="1" applyAlignment="1">
      <alignment horizontal="center" vertical="center"/>
    </xf>
    <xf numFmtId="0" fontId="41" fillId="0" borderId="37" xfId="0" applyFont="1" applyBorder="1" applyAlignment="1">
      <alignment horizontal="center" vertical="center"/>
    </xf>
    <xf numFmtId="0" fontId="41" fillId="0" borderId="36" xfId="0" applyFont="1" applyBorder="1" applyAlignment="1">
      <alignment horizontal="center" vertical="center"/>
    </xf>
    <xf numFmtId="0" fontId="41" fillId="0" borderId="38" xfId="0" applyFont="1" applyBorder="1" applyAlignment="1">
      <alignment horizontal="center" vertical="center"/>
    </xf>
    <xf numFmtId="0" fontId="41" fillId="0" borderId="32" xfId="0" applyFont="1" applyBorder="1" applyAlignment="1">
      <alignment horizontal="center" vertical="center"/>
    </xf>
    <xf numFmtId="0" fontId="41" fillId="0" borderId="24" xfId="0" applyFont="1" applyBorder="1" applyAlignment="1">
      <alignment horizontal="center" vertical="center"/>
    </xf>
    <xf numFmtId="167" fontId="20" fillId="26" borderId="39" xfId="0" applyNumberFormat="1" applyFont="1" applyFill="1" applyBorder="1" applyAlignment="1">
      <alignment horizontal="center" vertical="center"/>
    </xf>
    <xf numFmtId="167" fontId="20" fillId="26" borderId="40" xfId="0" applyNumberFormat="1" applyFont="1" applyFill="1" applyBorder="1" applyAlignment="1">
      <alignment horizontal="center" vertical="center"/>
    </xf>
    <xf numFmtId="167" fontId="20" fillId="26" borderId="41" xfId="0" applyNumberFormat="1" applyFont="1" applyFill="1" applyBorder="1" applyAlignment="1">
      <alignment horizontal="center" vertical="center"/>
    </xf>
    <xf numFmtId="167" fontId="20" fillId="26" borderId="42" xfId="0" applyNumberFormat="1" applyFont="1" applyFill="1" applyBorder="1" applyAlignment="1">
      <alignment horizontal="center" vertical="center"/>
    </xf>
    <xf numFmtId="167" fontId="20" fillId="26" borderId="43" xfId="0" applyNumberFormat="1" applyFont="1" applyFill="1" applyBorder="1" applyAlignment="1">
      <alignment horizontal="center" vertical="center"/>
    </xf>
    <xf numFmtId="167" fontId="20" fillId="26" borderId="44" xfId="0" applyNumberFormat="1" applyFont="1" applyFill="1" applyBorder="1" applyAlignment="1">
      <alignment horizontal="center" vertical="center"/>
    </xf>
    <xf numFmtId="0" fontId="41" fillId="24" borderId="33" xfId="0" applyFont="1" applyFill="1" applyBorder="1" applyAlignment="1">
      <alignment horizontal="center" vertical="center" wrapText="1"/>
    </xf>
    <xf numFmtId="170" fontId="20" fillId="7" borderId="31" xfId="36" applyFont="1" applyFill="1" applyBorder="1" applyAlignment="1" applyProtection="1">
      <alignment horizontal="center" vertical="center"/>
    </xf>
    <xf numFmtId="0" fontId="41" fillId="0" borderId="11" xfId="0" applyFont="1" applyBorder="1" applyAlignment="1">
      <alignment horizontal="center" vertical="center"/>
    </xf>
    <xf numFmtId="10" fontId="21" fillId="0" borderId="31" xfId="0" applyNumberFormat="1" applyFont="1" applyBorder="1" applyAlignment="1">
      <alignment horizontal="center" vertical="center" wrapText="1"/>
    </xf>
    <xf numFmtId="170" fontId="20" fillId="7" borderId="12" xfId="36" applyFont="1" applyFill="1" applyBorder="1" applyAlignment="1" applyProtection="1">
      <alignment horizontal="center" vertical="center"/>
    </xf>
  </cellXfs>
  <cellStyles count="50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 1" xfId="19" xr:uid="{80E074E6-EE4E-4D11-A9B7-69446BB2C1BE}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23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Incorrecto" xfId="32" builtinId="27" customBuiltin="1"/>
    <cellStyle name="Millares" xfId="33" builtinId="3"/>
    <cellStyle name="Millares 2" xfId="34" xr:uid="{131B275C-453F-4937-8A5E-A18247B08104}"/>
    <cellStyle name="Millares 3" xfId="35" xr:uid="{DE83770C-37D8-4E20-A43E-A1AB1C8B1366}"/>
    <cellStyle name="Moneda" xfId="36" builtinId="4"/>
    <cellStyle name="Neutro" xfId="37" xr:uid="{0451E21F-5F0A-441D-8116-E1CD0C971792}"/>
    <cellStyle name="Normal" xfId="0" builtinId="0"/>
    <cellStyle name="Normal 2" xfId="38" xr:uid="{0206CB92-4D13-4449-AA3D-49859CB73F31}"/>
    <cellStyle name="Normal 3" xfId="49" xr:uid="{911F0A99-1704-4C69-A944-86AB38074E8F}"/>
    <cellStyle name="Notas" xfId="39" builtinId="10" customBuiltin="1"/>
    <cellStyle name="Porcentual 2" xfId="40" xr:uid="{5281410E-A3D0-4750-9BB6-ED14B54F606F}"/>
    <cellStyle name="Porcentual 3" xfId="41" xr:uid="{83B55543-FBE6-4EB4-A430-2B9C3D479ED1}"/>
    <cellStyle name="Salida" xfId="42" builtinId="21" customBuiltin="1"/>
    <cellStyle name="Texto de advertencia" xfId="43" builtinId="11" customBuiltin="1"/>
    <cellStyle name="Texto explicativo" xfId="44" builtinId="53" customBuiltin="1"/>
    <cellStyle name="Título 2 1" xfId="45" xr:uid="{34DA2E0A-415E-4B47-B656-F59A632CA00C}"/>
    <cellStyle name="Título 3" xfId="46" builtinId="18" customBuiltin="1"/>
    <cellStyle name="Título 4" xfId="47" xr:uid="{BF251938-5F78-4CFD-B627-E8400DAFEDB4}"/>
    <cellStyle name="Total" xfId="48" builtinId="25" customBuiltin="1"/>
  </cellStyles>
  <dxfs count="7">
    <dxf>
      <font>
        <b val="0"/>
        <condense val="0"/>
        <extend val="0"/>
        <color indexed="9"/>
      </font>
    </dxf>
    <dxf>
      <font>
        <b val="0"/>
        <condense val="0"/>
        <extend val="0"/>
        <color indexed="0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condense val="0"/>
        <extend val="0"/>
        <color indexed="0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condense val="0"/>
        <extend val="0"/>
        <color indexed="0"/>
      </font>
      <fill>
        <patternFill patternType="solid">
          <fgColor indexed="10"/>
          <bgColor indexed="16"/>
        </patternFill>
      </fill>
    </dxf>
    <dxf>
      <font>
        <b val="0"/>
        <condense val="0"/>
        <extend val="0"/>
        <color indexed="0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0"/>
      </font>
      <fill>
        <patternFill patternType="solid">
          <fgColor indexed="10"/>
          <bgColor indexed="16"/>
        </patternFill>
      </fill>
    </dxf>
    <dxf>
      <font>
        <b val="0"/>
        <condense val="0"/>
        <extend val="0"/>
        <color indexed="0"/>
      </font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F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4DF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672704</xdr:colOff>
      <xdr:row>0</xdr:row>
      <xdr:rowOff>0</xdr:rowOff>
    </xdr:from>
    <xdr:to>
      <xdr:col>10</xdr:col>
      <xdr:colOff>459582</xdr:colOff>
      <xdr:row>7</xdr:row>
      <xdr:rowOff>142478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F3BF22E-31D1-425A-9C23-E71218256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9235" y="0"/>
          <a:ext cx="201930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12700</xdr:colOff>
      <xdr:row>1</xdr:row>
      <xdr:rowOff>0</xdr:rowOff>
    </xdr:from>
    <xdr:ext cx="1671109" cy="1537758"/>
    <xdr:pic>
      <xdr:nvPicPr>
        <xdr:cNvPr id="2" name="Picture 6" descr="LOGO COLEGIO DE TCOS">
          <a:extLst>
            <a:ext uri="{FF2B5EF4-FFF2-40B4-BE49-F238E27FC236}">
              <a16:creationId xmlns:a16="http://schemas.microsoft.com/office/drawing/2014/main" id="{A8728347-1D84-4F23-A137-24676FA0C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08" y="37042"/>
          <a:ext cx="1671109" cy="15377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38</xdr:col>
      <xdr:colOff>6591</xdr:colOff>
      <xdr:row>86</xdr:row>
      <xdr:rowOff>85676</xdr:rowOff>
    </xdr:from>
    <xdr:to>
      <xdr:col>63</xdr:col>
      <xdr:colOff>15675</xdr:colOff>
      <xdr:row>100</xdr:row>
      <xdr:rowOff>58832</xdr:rowOff>
    </xdr:to>
    <xdr:sp macro="" textlink="">
      <xdr:nvSpPr>
        <xdr:cNvPr id="3" name="WordArt 9">
          <a:extLst>
            <a:ext uri="{FF2B5EF4-FFF2-40B4-BE49-F238E27FC236}">
              <a16:creationId xmlns:a16="http://schemas.microsoft.com/office/drawing/2014/main" id="{F98684C4-07DC-4752-A276-51C67F42E323}"/>
            </a:ext>
          </a:extLst>
        </xdr:cNvPr>
        <xdr:cNvSpPr>
          <a:spLocks noChangeArrowheads="1" noChangeShapeType="1"/>
        </xdr:cNvSpPr>
      </xdr:nvSpPr>
      <xdr:spPr bwMode="auto">
        <a:xfrm rot="-1707521">
          <a:off x="30410391" y="13738176"/>
          <a:ext cx="20011584" cy="2195656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82296" tIns="59436" rIns="82296" bIns="0" anchor="t" upright="1"/>
        <a:lstStyle/>
        <a:p>
          <a:pPr algn="ctr" rtl="0">
            <a:lnSpc>
              <a:spcPts val="2300"/>
            </a:lnSpc>
            <a:defRPr sz="1000"/>
          </a:pPr>
          <a:r>
            <a:rPr lang="es-AR" sz="3000" b="0" i="1" u="none" strike="noStrike" baseline="0">
              <a:solidFill>
                <a:srgbClr val="C0C0C0"/>
              </a:solidFill>
              <a:latin typeface="Castellar"/>
            </a:rPr>
            <a:t>C.T.P.B.A.</a:t>
          </a:r>
        </a:p>
        <a:p>
          <a:pPr algn="ctr" rtl="0">
            <a:lnSpc>
              <a:spcPts val="2200"/>
            </a:lnSpc>
            <a:defRPr sz="1000"/>
          </a:pPr>
          <a:r>
            <a:rPr lang="es-AR" sz="3000" b="0" i="1" u="none" strike="noStrike" baseline="0">
              <a:solidFill>
                <a:srgbClr val="C0C0C0"/>
              </a:solidFill>
              <a:latin typeface="Castellar"/>
            </a:rPr>
            <a:t>Distrito I</a:t>
          </a:r>
        </a:p>
        <a:p>
          <a:pPr algn="ctr" rtl="0">
            <a:lnSpc>
              <a:spcPts val="2200"/>
            </a:lnSpc>
            <a:defRPr sz="1000"/>
          </a:pPr>
          <a:r>
            <a:rPr lang="es-AR" sz="3000" b="0" i="1" u="none" strike="noStrike" baseline="0">
              <a:solidFill>
                <a:srgbClr val="C0C0C0"/>
              </a:solidFill>
              <a:latin typeface="Castellar"/>
            </a:rPr>
            <a:t> </a:t>
          </a:r>
        </a:p>
        <a:p>
          <a:pPr algn="ctr" rtl="0">
            <a:lnSpc>
              <a:spcPts val="2200"/>
            </a:lnSpc>
            <a:defRPr sz="1000"/>
          </a:pPr>
          <a:endParaRPr lang="es-AR" sz="3000" b="0" i="1" u="none" strike="noStrike" baseline="0">
            <a:solidFill>
              <a:srgbClr val="C0C0C0"/>
            </a:solidFill>
            <a:latin typeface="Castellar"/>
          </a:endParaRPr>
        </a:p>
        <a:p>
          <a:pPr algn="ctr" rtl="0">
            <a:lnSpc>
              <a:spcPts val="2000"/>
            </a:lnSpc>
            <a:defRPr sz="1000"/>
          </a:pPr>
          <a:endParaRPr lang="es-AR" sz="3000" b="0" i="1" u="none" strike="noStrike" baseline="0">
            <a:solidFill>
              <a:srgbClr val="C0C0C0"/>
            </a:solidFill>
            <a:latin typeface="Castellar"/>
          </a:endParaRPr>
        </a:p>
        <a:p>
          <a:pPr algn="ctr" rtl="0">
            <a:lnSpc>
              <a:spcPts val="2000"/>
            </a:lnSpc>
            <a:defRPr sz="1000"/>
          </a:pPr>
          <a:endParaRPr lang="es-AR" sz="3000" b="0" i="1" u="none" strike="noStrike" baseline="0">
            <a:solidFill>
              <a:srgbClr val="C0C0C0"/>
            </a:solidFill>
            <a:latin typeface="Castellar"/>
          </a:endParaRPr>
        </a:p>
        <a:p>
          <a:pPr algn="ctr" rtl="0">
            <a:lnSpc>
              <a:spcPts val="2500"/>
            </a:lnSpc>
            <a:defRPr sz="1000"/>
          </a:pPr>
          <a:endParaRPr lang="es-AR" sz="3000" b="0" i="1" u="none" strike="noStrike" baseline="0">
            <a:solidFill>
              <a:srgbClr val="C0C0C0"/>
            </a:solidFill>
            <a:latin typeface="Castellar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Users/anita/Downloads/Eloy/RECIBOS.XLS" TargetMode="External"/><Relationship Id="rId1" Type="http://schemas.openxmlformats.org/officeDocument/2006/relationships/externalLinkPath" Target="/Users/anita/Downloads/Eloy/RECIBOS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Users/anita/Downloads/Documents%20and%20Settings/achappa/Configuraci&#243;n%20local/Archivos%20temporales%20de%20Internet/Content.IE5/RZ6WSGM5/TODAS.xls" TargetMode="External"/><Relationship Id="rId1" Type="http://schemas.openxmlformats.org/officeDocument/2006/relationships/externalLinkPath" Target="/Users/anita/Downloads/Documents%20and%20Settings/achappa/Configuraci&#243;n%20local/Archivos%20temporales%20de%20Internet/Content.IE5/RZ6WSGM5/TOD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TOS"/>
      <sheetName val="Papa"/>
      <sheetName val="ELOY"/>
      <sheetName val="ELOY (2)"/>
      <sheetName val="DANIEL"/>
      <sheetName val="Daniel-Eloy"/>
      <sheetName val="PERALTA-FERNANDO"/>
      <sheetName val="#¡REF"/>
      <sheetName val="material"/>
      <sheetName val="EAg"/>
      <sheetName val="RECIB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nexo II -Res.1082"/>
      <sheetName val="Tablas"/>
      <sheetName val="x"/>
      <sheetName val="$xha"/>
      <sheetName val="TABLA VI "/>
      <sheetName val="PD 1"/>
      <sheetName val="PD 2"/>
      <sheetName val="CeI"/>
      <sheetName val="Dem"/>
      <sheetName val="RT"/>
      <sheetName val="Est Licit"/>
      <sheetName val="Tas"/>
      <sheetName val="MeIT"/>
      <sheetName val="Art29"/>
      <sheetName val="AseAgr"/>
      <sheetName val="AseAlim."/>
      <sheetName val="EAg"/>
      <sheetName val="Agroq"/>
      <sheetName val="EIA"/>
      <sheetName val="EISat"/>
      <sheetName val="PH"/>
      <sheetName val="Mens"/>
      <sheetName val="PARCELARIOS"/>
      <sheetName val="Hig y Seg."/>
      <sheetName val="Cerprosa"/>
      <sheetName val="ASP1"/>
      <sheetName val="ASP2"/>
      <sheetName val="Instal Electro "/>
      <sheetName val="Efl. Gas."/>
      <sheetName val="RTAsc"/>
      <sheetName val="OTROSHONOR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525" row="5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ADF3CF31-B519-4A7E-8201-49D302FE9C89}">
  <we:reference id="wa200009404" version="1.0.0.8" store="en-US" storeType="OMEX"/>
  <we:alternateReferences>
    <we:reference id="WA200009404" version="1.0.0.8" store="" storeType="OMEX"/>
  </we:alternateReferences>
  <we:properties>
    <we:property name="claude.fileId" value="&quot;108deacf-7e8c-4a5a-8728-aaed306aabb5&quot;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DCB17-DDD2-47B3-85C0-40730B5C99DE}">
  <dimension ref="A1:N55"/>
  <sheetViews>
    <sheetView tabSelected="1" zoomScale="90" zoomScaleNormal="90" workbookViewId="0">
      <selection activeCell="I60" sqref="I60"/>
    </sheetView>
  </sheetViews>
  <sheetFormatPr baseColWidth="10" defaultColWidth="11.42578125" defaultRowHeight="12.75" x14ac:dyDescent="0.2"/>
  <cols>
    <col min="1" max="1" width="4.85546875" style="62" customWidth="1"/>
    <col min="2" max="2" width="11.42578125" style="62" customWidth="1"/>
    <col min="3" max="3" width="14.7109375" style="62" customWidth="1"/>
    <col min="4" max="4" width="9.28515625" style="62" customWidth="1"/>
    <col min="5" max="5" width="20.7109375" style="62" customWidth="1"/>
    <col min="6" max="6" width="19.5703125" style="62" customWidth="1"/>
    <col min="7" max="7" width="9" style="64" customWidth="1"/>
    <col min="8" max="8" width="12.7109375" style="62" customWidth="1"/>
    <col min="9" max="9" width="14.42578125" style="62" customWidth="1"/>
    <col min="10" max="10" width="14.28515625" style="62" customWidth="1"/>
    <col min="11" max="11" width="23.7109375" style="62" customWidth="1"/>
    <col min="12" max="12" width="17" style="62" customWidth="1"/>
    <col min="13" max="13" width="8.85546875" style="62" customWidth="1"/>
    <col min="14" max="14" width="5.7109375" style="62" customWidth="1"/>
    <col min="15" max="15" width="11.42578125" style="62" customWidth="1"/>
    <col min="16" max="16" width="21.42578125" style="62" customWidth="1"/>
    <col min="17" max="18" width="11.42578125" style="62" customWidth="1"/>
    <col min="19" max="19" width="60.140625" style="62" customWidth="1"/>
    <col min="20" max="20" width="42.28515625" style="62" customWidth="1"/>
    <col min="21" max="21" width="29.5703125" style="62" customWidth="1"/>
    <col min="22" max="22" width="21.140625" style="62" customWidth="1"/>
    <col min="23" max="23" width="32.7109375" style="62" customWidth="1"/>
    <col min="24" max="24" width="31.5703125" style="62" customWidth="1"/>
    <col min="25" max="25" width="52.5703125" style="62" customWidth="1"/>
    <col min="26" max="26" width="14.7109375" style="62" customWidth="1"/>
    <col min="27" max="27" width="48.5703125" style="62" customWidth="1"/>
    <col min="28" max="28" width="47.85546875" style="62" customWidth="1"/>
    <col min="29" max="29" width="11.140625" style="62" customWidth="1"/>
    <col min="30" max="30" width="12.85546875" style="62" customWidth="1"/>
    <col min="31" max="31" width="23.42578125" style="62" customWidth="1"/>
    <col min="32" max="32" width="12.85546875" style="62" customWidth="1"/>
    <col min="33" max="33" width="18.140625" style="62" customWidth="1"/>
    <col min="34" max="34" width="37.140625" style="62" customWidth="1"/>
    <col min="35" max="35" width="65.140625" style="62" customWidth="1"/>
    <col min="36" max="36" width="55.85546875" style="62" customWidth="1"/>
    <col min="37" max="37" width="39.42578125" style="62" customWidth="1"/>
    <col min="38" max="39" width="11.5703125" style="62" customWidth="1"/>
    <col min="40" max="40" width="12.85546875" style="62" customWidth="1"/>
    <col min="41" max="41" width="17.140625" style="62" customWidth="1"/>
    <col min="42" max="42" width="12.140625" style="62" customWidth="1"/>
    <col min="43" max="43" width="14.85546875" style="62" customWidth="1"/>
    <col min="44" max="44" width="14.42578125" style="62" customWidth="1"/>
    <col min="45" max="45" width="14.140625" style="62" customWidth="1"/>
    <col min="46" max="46" width="26.42578125" style="62" customWidth="1"/>
    <col min="47" max="16384" width="11.42578125" style="62"/>
  </cols>
  <sheetData>
    <row r="1" spans="1:14" ht="13.5" thickBot="1" x14ac:dyDescent="0.25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ht="28.5" customHeight="1" thickBot="1" x14ac:dyDescent="0.25">
      <c r="A2" s="76"/>
      <c r="B2" s="178" t="s">
        <v>94</v>
      </c>
      <c r="C2" s="179"/>
      <c r="D2" s="179"/>
      <c r="E2" s="179"/>
      <c r="F2" s="179"/>
      <c r="G2" s="179"/>
      <c r="H2" s="179"/>
      <c r="I2" s="179"/>
      <c r="J2" s="179"/>
      <c r="K2" s="179"/>
      <c r="L2" s="180"/>
      <c r="M2" s="76"/>
      <c r="N2" s="76"/>
    </row>
    <row r="3" spans="1:14" ht="11.25" customHeight="1" thickBot="1" x14ac:dyDescent="0.25">
      <c r="A3" s="76"/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76"/>
      <c r="N3" s="76"/>
    </row>
    <row r="4" spans="1:14" ht="13.5" customHeight="1" x14ac:dyDescent="0.2">
      <c r="A4" s="76"/>
      <c r="B4" s="191" t="s">
        <v>93</v>
      </c>
      <c r="C4" s="192"/>
      <c r="D4" s="192"/>
      <c r="E4" s="192"/>
      <c r="F4" s="192"/>
      <c r="G4" s="184"/>
      <c r="H4" s="185"/>
      <c r="I4" s="185"/>
      <c r="J4" s="185"/>
      <c r="K4" s="185"/>
      <c r="L4" s="186"/>
      <c r="M4" s="76"/>
      <c r="N4" s="76"/>
    </row>
    <row r="5" spans="1:14" ht="13.5" customHeight="1" thickBot="1" x14ac:dyDescent="0.25">
      <c r="A5" s="76"/>
      <c r="B5" s="193" t="s">
        <v>92</v>
      </c>
      <c r="C5" s="194"/>
      <c r="D5" s="194"/>
      <c r="E5" s="194"/>
      <c r="F5" s="194"/>
      <c r="G5" s="195"/>
      <c r="H5" s="185"/>
      <c r="I5" s="185"/>
      <c r="J5" s="185"/>
      <c r="K5" s="185"/>
      <c r="L5" s="186"/>
      <c r="M5" s="76"/>
      <c r="N5" s="76"/>
    </row>
    <row r="6" spans="1:14" ht="13.5" thickBot="1" x14ac:dyDescent="0.25">
      <c r="A6" s="76"/>
      <c r="B6" s="181" t="s">
        <v>91</v>
      </c>
      <c r="C6" s="182"/>
      <c r="D6" s="182"/>
      <c r="E6" s="182"/>
      <c r="F6" s="182"/>
      <c r="G6" s="182"/>
      <c r="H6" s="182"/>
      <c r="I6" s="182"/>
      <c r="J6" s="182"/>
      <c r="K6" s="182"/>
      <c r="L6" s="183"/>
      <c r="M6" s="76"/>
      <c r="N6" s="76"/>
    </row>
    <row r="7" spans="1:14" ht="13.5" customHeight="1" x14ac:dyDescent="0.2">
      <c r="A7" s="76"/>
      <c r="B7" s="189" t="s">
        <v>90</v>
      </c>
      <c r="C7" s="190"/>
      <c r="D7" s="190"/>
      <c r="E7" s="190"/>
      <c r="F7" s="190"/>
      <c r="G7" s="188"/>
      <c r="H7" s="185"/>
      <c r="I7" s="185"/>
      <c r="J7" s="185"/>
      <c r="K7" s="185"/>
      <c r="L7" s="186"/>
      <c r="M7" s="76"/>
      <c r="N7" s="76"/>
    </row>
    <row r="8" spans="1:14" ht="13.5" customHeight="1" x14ac:dyDescent="0.2">
      <c r="A8" s="76"/>
      <c r="B8" s="189" t="s">
        <v>89</v>
      </c>
      <c r="C8" s="190"/>
      <c r="D8" s="190"/>
      <c r="E8" s="190"/>
      <c r="F8" s="190"/>
      <c r="G8" s="184"/>
      <c r="H8" s="185"/>
      <c r="I8" s="185"/>
      <c r="J8" s="185"/>
      <c r="K8" s="185"/>
      <c r="L8" s="186"/>
      <c r="M8" s="76"/>
      <c r="N8" s="76"/>
    </row>
    <row r="9" spans="1:14" ht="13.5" customHeight="1" x14ac:dyDescent="0.2">
      <c r="A9" s="76"/>
      <c r="B9" s="189" t="s">
        <v>88</v>
      </c>
      <c r="C9" s="190"/>
      <c r="D9" s="190"/>
      <c r="E9" s="190"/>
      <c r="F9" s="190"/>
      <c r="G9" s="184"/>
      <c r="H9" s="185"/>
      <c r="I9" s="185"/>
      <c r="J9" s="185"/>
      <c r="K9" s="185"/>
      <c r="L9" s="186"/>
      <c r="M9" s="76"/>
      <c r="N9" s="76"/>
    </row>
    <row r="10" spans="1:14" ht="13.5" customHeight="1" x14ac:dyDescent="0.2">
      <c r="A10" s="76"/>
      <c r="B10" s="189" t="s">
        <v>87</v>
      </c>
      <c r="C10" s="190"/>
      <c r="D10" s="190"/>
      <c r="E10" s="190"/>
      <c r="F10" s="190"/>
      <c r="G10" s="184"/>
      <c r="H10" s="185"/>
      <c r="I10" s="185"/>
      <c r="J10" s="185"/>
      <c r="K10" s="185"/>
      <c r="L10" s="186"/>
      <c r="M10" s="76"/>
      <c r="N10" s="76"/>
    </row>
    <row r="11" spans="1:14" ht="13.5" customHeight="1" x14ac:dyDescent="0.2">
      <c r="A11" s="76"/>
      <c r="B11" s="189" t="s">
        <v>86</v>
      </c>
      <c r="C11" s="190"/>
      <c r="D11" s="190"/>
      <c r="E11" s="190"/>
      <c r="F11" s="190"/>
      <c r="G11" s="184"/>
      <c r="H11" s="185"/>
      <c r="I11" s="185"/>
      <c r="J11" s="185"/>
      <c r="K11" s="185"/>
      <c r="L11" s="186"/>
      <c r="M11" s="76"/>
      <c r="N11" s="76"/>
    </row>
    <row r="12" spans="1:14" ht="13.5" customHeight="1" x14ac:dyDescent="0.2">
      <c r="A12" s="76"/>
      <c r="B12" s="189" t="s">
        <v>73</v>
      </c>
      <c r="C12" s="190"/>
      <c r="D12" s="190"/>
      <c r="E12" s="190"/>
      <c r="F12" s="190"/>
      <c r="G12" s="184"/>
      <c r="H12" s="185"/>
      <c r="I12" s="185"/>
      <c r="J12" s="185"/>
      <c r="K12" s="185"/>
      <c r="L12" s="186"/>
      <c r="M12" s="76"/>
      <c r="N12" s="76"/>
    </row>
    <row r="13" spans="1:14" ht="13.5" customHeight="1" x14ac:dyDescent="0.2">
      <c r="A13" s="76"/>
      <c r="B13" s="189" t="s">
        <v>72</v>
      </c>
      <c r="C13" s="190"/>
      <c r="D13" s="190"/>
      <c r="E13" s="190"/>
      <c r="F13" s="190"/>
      <c r="G13" s="184"/>
      <c r="H13" s="185"/>
      <c r="I13" s="185"/>
      <c r="J13" s="185"/>
      <c r="K13" s="185"/>
      <c r="L13" s="186"/>
      <c r="M13" s="76"/>
      <c r="N13" s="76"/>
    </row>
    <row r="14" spans="1:14" ht="13.5" customHeight="1" x14ac:dyDescent="0.2">
      <c r="A14" s="76"/>
      <c r="B14" s="189" t="s">
        <v>71</v>
      </c>
      <c r="C14" s="190"/>
      <c r="D14" s="190"/>
      <c r="E14" s="190"/>
      <c r="F14" s="190"/>
      <c r="G14" s="184"/>
      <c r="H14" s="185"/>
      <c r="I14" s="185"/>
      <c r="J14" s="185"/>
      <c r="K14" s="185"/>
      <c r="L14" s="186"/>
      <c r="M14" s="76"/>
      <c r="N14" s="76"/>
    </row>
    <row r="15" spans="1:14" ht="13.5" customHeight="1" x14ac:dyDescent="0.2">
      <c r="A15" s="76"/>
      <c r="B15" s="189" t="s">
        <v>85</v>
      </c>
      <c r="C15" s="190"/>
      <c r="D15" s="190"/>
      <c r="E15" s="190"/>
      <c r="F15" s="190"/>
      <c r="G15" s="184"/>
      <c r="H15" s="185"/>
      <c r="I15" s="185"/>
      <c r="J15" s="185"/>
      <c r="K15" s="185"/>
      <c r="L15" s="186"/>
      <c r="M15" s="76"/>
      <c r="N15" s="76"/>
    </row>
    <row r="16" spans="1:14" ht="13.5" customHeight="1" thickBot="1" x14ac:dyDescent="0.25">
      <c r="A16" s="76"/>
      <c r="B16" s="193" t="s">
        <v>84</v>
      </c>
      <c r="C16" s="194"/>
      <c r="D16" s="194"/>
      <c r="E16" s="194"/>
      <c r="F16" s="194"/>
      <c r="G16" s="184"/>
      <c r="H16" s="185"/>
      <c r="I16" s="185"/>
      <c r="J16" s="185"/>
      <c r="K16" s="185"/>
      <c r="L16" s="186"/>
      <c r="M16" s="76"/>
      <c r="N16" s="76"/>
    </row>
    <row r="17" spans="1:14" ht="13.5" thickBot="1" x14ac:dyDescent="0.25">
      <c r="A17" s="76"/>
      <c r="B17" s="181" t="s">
        <v>83</v>
      </c>
      <c r="C17" s="182"/>
      <c r="D17" s="182"/>
      <c r="E17" s="182"/>
      <c r="F17" s="182"/>
      <c r="G17" s="182"/>
      <c r="H17" s="182"/>
      <c r="I17" s="182"/>
      <c r="J17" s="182"/>
      <c r="K17" s="182"/>
      <c r="L17" s="183"/>
      <c r="M17" s="76"/>
      <c r="N17" s="76"/>
    </row>
    <row r="18" spans="1:14" ht="13.5" customHeight="1" x14ac:dyDescent="0.2">
      <c r="A18" s="76"/>
      <c r="B18" s="196" t="s">
        <v>82</v>
      </c>
      <c r="C18" s="197"/>
      <c r="D18" s="197"/>
      <c r="E18" s="197"/>
      <c r="F18" s="197"/>
      <c r="G18" s="184"/>
      <c r="H18" s="185"/>
      <c r="I18" s="185"/>
      <c r="J18" s="185"/>
      <c r="K18" s="185"/>
      <c r="L18" s="186"/>
      <c r="M18" s="76"/>
      <c r="N18" s="76"/>
    </row>
    <row r="19" spans="1:14" ht="13.5" customHeight="1" x14ac:dyDescent="0.2">
      <c r="A19" s="76"/>
      <c r="B19" s="189" t="s">
        <v>81</v>
      </c>
      <c r="C19" s="190"/>
      <c r="D19" s="190"/>
      <c r="E19" s="190"/>
      <c r="F19" s="190"/>
      <c r="G19" s="184"/>
      <c r="H19" s="185"/>
      <c r="I19" s="185"/>
      <c r="J19" s="185"/>
      <c r="K19" s="185"/>
      <c r="L19" s="186"/>
      <c r="M19" s="76"/>
      <c r="N19" s="76"/>
    </row>
    <row r="20" spans="1:14" ht="13.5" customHeight="1" x14ac:dyDescent="0.2">
      <c r="A20" s="76"/>
      <c r="B20" s="189" t="s">
        <v>80</v>
      </c>
      <c r="C20" s="190"/>
      <c r="D20" s="190"/>
      <c r="E20" s="190"/>
      <c r="F20" s="190"/>
      <c r="G20" s="184"/>
      <c r="H20" s="185"/>
      <c r="I20" s="185"/>
      <c r="J20" s="185"/>
      <c r="K20" s="185"/>
      <c r="L20" s="186"/>
      <c r="M20" s="76"/>
      <c r="N20" s="76"/>
    </row>
    <row r="21" spans="1:14" ht="13.5" customHeight="1" x14ac:dyDescent="0.2">
      <c r="A21" s="76"/>
      <c r="B21" s="189" t="s">
        <v>79</v>
      </c>
      <c r="C21" s="190"/>
      <c r="D21" s="190"/>
      <c r="E21" s="190"/>
      <c r="F21" s="190"/>
      <c r="G21" s="184"/>
      <c r="H21" s="185"/>
      <c r="I21" s="185"/>
      <c r="J21" s="185"/>
      <c r="K21" s="185"/>
      <c r="L21" s="186"/>
      <c r="M21" s="76"/>
      <c r="N21" s="76"/>
    </row>
    <row r="22" spans="1:14" ht="13.5" customHeight="1" x14ac:dyDescent="0.2">
      <c r="A22" s="76"/>
      <c r="B22" s="189" t="s">
        <v>78</v>
      </c>
      <c r="C22" s="190"/>
      <c r="D22" s="190"/>
      <c r="E22" s="190"/>
      <c r="F22" s="190"/>
      <c r="G22" s="184"/>
      <c r="H22" s="185"/>
      <c r="I22" s="185"/>
      <c r="J22" s="185"/>
      <c r="K22" s="185"/>
      <c r="L22" s="186"/>
      <c r="M22" s="76"/>
      <c r="N22" s="76"/>
    </row>
    <row r="23" spans="1:14" ht="13.5" customHeight="1" x14ac:dyDescent="0.2">
      <c r="A23" s="76"/>
      <c r="B23" s="189" t="s">
        <v>77</v>
      </c>
      <c r="C23" s="190"/>
      <c r="D23" s="190"/>
      <c r="E23" s="190"/>
      <c r="F23" s="190"/>
      <c r="G23" s="184"/>
      <c r="H23" s="185"/>
      <c r="I23" s="185"/>
      <c r="J23" s="185"/>
      <c r="K23" s="185"/>
      <c r="L23" s="186"/>
      <c r="M23" s="76"/>
      <c r="N23" s="76"/>
    </row>
    <row r="24" spans="1:14" ht="13.5" customHeight="1" x14ac:dyDescent="0.2">
      <c r="A24" s="76"/>
      <c r="B24" s="189" t="s">
        <v>72</v>
      </c>
      <c r="C24" s="190"/>
      <c r="D24" s="190"/>
      <c r="E24" s="190"/>
      <c r="F24" s="190"/>
      <c r="G24" s="184"/>
      <c r="H24" s="185"/>
      <c r="I24" s="185"/>
      <c r="J24" s="185"/>
      <c r="K24" s="185"/>
      <c r="L24" s="186"/>
      <c r="M24" s="76"/>
      <c r="N24" s="76"/>
    </row>
    <row r="25" spans="1:14" ht="13.5" customHeight="1" thickBot="1" x14ac:dyDescent="0.25">
      <c r="A25" s="76"/>
      <c r="B25" s="193" t="s">
        <v>76</v>
      </c>
      <c r="C25" s="194"/>
      <c r="D25" s="194"/>
      <c r="E25" s="194"/>
      <c r="F25" s="194"/>
      <c r="G25" s="184"/>
      <c r="H25" s="185"/>
      <c r="I25" s="185"/>
      <c r="J25" s="185"/>
      <c r="K25" s="185"/>
      <c r="L25" s="186"/>
      <c r="M25" s="76"/>
      <c r="N25" s="76"/>
    </row>
    <row r="26" spans="1:14" ht="13.5" thickBot="1" x14ac:dyDescent="0.25">
      <c r="A26" s="76"/>
      <c r="B26" s="181" t="s">
        <v>75</v>
      </c>
      <c r="C26" s="182"/>
      <c r="D26" s="182"/>
      <c r="E26" s="182"/>
      <c r="F26" s="182"/>
      <c r="G26" s="182"/>
      <c r="H26" s="182"/>
      <c r="I26" s="182"/>
      <c r="J26" s="182"/>
      <c r="K26" s="182"/>
      <c r="L26" s="183"/>
      <c r="M26" s="76"/>
      <c r="N26" s="76"/>
    </row>
    <row r="27" spans="1:14" ht="13.5" customHeight="1" x14ac:dyDescent="0.2">
      <c r="A27" s="76"/>
      <c r="B27" s="196" t="s">
        <v>74</v>
      </c>
      <c r="C27" s="197"/>
      <c r="D27" s="197"/>
      <c r="E27" s="197"/>
      <c r="F27" s="197"/>
      <c r="G27" s="184">
        <f>G11</f>
        <v>0</v>
      </c>
      <c r="H27" s="185"/>
      <c r="I27" s="185"/>
      <c r="J27" s="185"/>
      <c r="K27" s="185"/>
      <c r="L27" s="186"/>
      <c r="M27" s="76"/>
      <c r="N27" s="76"/>
    </row>
    <row r="28" spans="1:14" ht="13.5" customHeight="1" x14ac:dyDescent="0.2">
      <c r="A28" s="76"/>
      <c r="B28" s="189" t="s">
        <v>73</v>
      </c>
      <c r="C28" s="190"/>
      <c r="D28" s="190"/>
      <c r="E28" s="190"/>
      <c r="F28" s="190"/>
      <c r="G28" s="184">
        <f>G12</f>
        <v>0</v>
      </c>
      <c r="H28" s="185"/>
      <c r="I28" s="185"/>
      <c r="J28" s="185"/>
      <c r="K28" s="185"/>
      <c r="L28" s="186"/>
      <c r="M28" s="76"/>
      <c r="N28" s="76"/>
    </row>
    <row r="29" spans="1:14" ht="13.5" customHeight="1" x14ac:dyDescent="0.2">
      <c r="A29" s="76"/>
      <c r="B29" s="189" t="s">
        <v>72</v>
      </c>
      <c r="C29" s="190"/>
      <c r="D29" s="190"/>
      <c r="E29" s="190"/>
      <c r="F29" s="190"/>
      <c r="G29" s="184">
        <f>G13</f>
        <v>0</v>
      </c>
      <c r="H29" s="185"/>
      <c r="I29" s="185"/>
      <c r="J29" s="185"/>
      <c r="K29" s="185"/>
      <c r="L29" s="186"/>
      <c r="M29" s="76"/>
      <c r="N29" s="76"/>
    </row>
    <row r="30" spans="1:14" ht="13.5" customHeight="1" x14ac:dyDescent="0.2">
      <c r="A30" s="76"/>
      <c r="B30" s="189" t="s">
        <v>71</v>
      </c>
      <c r="C30" s="190"/>
      <c r="D30" s="190"/>
      <c r="E30" s="190"/>
      <c r="F30" s="190"/>
      <c r="G30" s="184">
        <f>G14</f>
        <v>0</v>
      </c>
      <c r="H30" s="185"/>
      <c r="I30" s="185"/>
      <c r="J30" s="185"/>
      <c r="K30" s="185"/>
      <c r="L30" s="186"/>
      <c r="M30" s="76"/>
      <c r="N30" s="76"/>
    </row>
    <row r="31" spans="1:14" ht="13.5" customHeight="1" x14ac:dyDescent="0.2">
      <c r="A31" s="76"/>
      <c r="B31" s="189" t="s">
        <v>70</v>
      </c>
      <c r="C31" s="190"/>
      <c r="D31" s="190"/>
      <c r="E31" s="190"/>
      <c r="F31" s="190"/>
      <c r="G31" s="184"/>
      <c r="H31" s="185"/>
      <c r="I31" s="185"/>
      <c r="J31" s="185"/>
      <c r="K31" s="185"/>
      <c r="L31" s="186"/>
      <c r="M31" s="76"/>
      <c r="N31" s="76"/>
    </row>
    <row r="32" spans="1:14" ht="13.5" customHeight="1" x14ac:dyDescent="0.2">
      <c r="A32" s="76"/>
      <c r="B32" s="189" t="s">
        <v>69</v>
      </c>
      <c r="C32" s="190"/>
      <c r="D32" s="190"/>
      <c r="E32" s="190"/>
      <c r="F32" s="190"/>
      <c r="G32" s="81" t="s">
        <v>56</v>
      </c>
      <c r="H32" s="216" t="s">
        <v>162</v>
      </c>
      <c r="I32" s="217"/>
      <c r="J32" s="217"/>
      <c r="K32" s="217"/>
      <c r="L32" s="218"/>
      <c r="M32" s="76"/>
      <c r="N32" s="76"/>
    </row>
    <row r="33" spans="1:14" ht="13.5" customHeight="1" x14ac:dyDescent="0.2">
      <c r="A33" s="76"/>
      <c r="B33" s="189" t="s">
        <v>68</v>
      </c>
      <c r="C33" s="190"/>
      <c r="D33" s="190"/>
      <c r="E33" s="190"/>
      <c r="F33" s="190"/>
      <c r="G33" s="81" t="s">
        <v>56</v>
      </c>
      <c r="H33" s="216"/>
      <c r="I33" s="217"/>
      <c r="J33" s="217"/>
      <c r="K33" s="217"/>
      <c r="L33" s="218"/>
      <c r="M33" s="76"/>
      <c r="N33" s="76"/>
    </row>
    <row r="34" spans="1:14" ht="13.5" customHeight="1" x14ac:dyDescent="0.2">
      <c r="A34" s="76"/>
      <c r="B34" s="189" t="s">
        <v>67</v>
      </c>
      <c r="C34" s="190"/>
      <c r="D34" s="190"/>
      <c r="E34" s="190"/>
      <c r="F34" s="190"/>
      <c r="G34" s="81" t="s">
        <v>56</v>
      </c>
      <c r="H34" s="216"/>
      <c r="I34" s="217"/>
      <c r="J34" s="217"/>
      <c r="K34" s="217"/>
      <c r="L34" s="218"/>
      <c r="M34" s="76"/>
      <c r="N34" s="76"/>
    </row>
    <row r="35" spans="1:14" ht="13.5" customHeight="1" thickBot="1" x14ac:dyDescent="0.25">
      <c r="A35" s="76"/>
      <c r="B35" s="189" t="s">
        <v>66</v>
      </c>
      <c r="C35" s="190"/>
      <c r="D35" s="190"/>
      <c r="E35" s="190"/>
      <c r="F35" s="190"/>
      <c r="G35" s="81" t="s">
        <v>56</v>
      </c>
      <c r="H35" s="219"/>
      <c r="I35" s="220"/>
      <c r="J35" s="220"/>
      <c r="K35" s="220"/>
      <c r="L35" s="221"/>
      <c r="M35" s="76"/>
      <c r="N35" s="76"/>
    </row>
    <row r="36" spans="1:14" ht="13.5" customHeight="1" x14ac:dyDescent="0.2">
      <c r="A36" s="76"/>
      <c r="B36" s="189" t="s">
        <v>65</v>
      </c>
      <c r="C36" s="190"/>
      <c r="D36" s="190"/>
      <c r="E36" s="190"/>
      <c r="F36" s="190"/>
      <c r="G36" s="81" t="s">
        <v>56</v>
      </c>
      <c r="H36" s="207" t="s">
        <v>64</v>
      </c>
      <c r="I36" s="208"/>
      <c r="J36" s="208"/>
      <c r="K36" s="208"/>
      <c r="L36" s="209"/>
      <c r="M36" s="76"/>
      <c r="N36" s="76"/>
    </row>
    <row r="37" spans="1:14" ht="13.5" customHeight="1" x14ac:dyDescent="0.2">
      <c r="A37" s="76"/>
      <c r="B37" s="189" t="s">
        <v>63</v>
      </c>
      <c r="C37" s="190"/>
      <c r="D37" s="190"/>
      <c r="E37" s="190"/>
      <c r="F37" s="190"/>
      <c r="G37" s="81" t="s">
        <v>56</v>
      </c>
      <c r="H37" s="210"/>
      <c r="I37" s="211"/>
      <c r="J37" s="211"/>
      <c r="K37" s="211"/>
      <c r="L37" s="212"/>
      <c r="M37" s="76"/>
      <c r="N37" s="76"/>
    </row>
    <row r="38" spans="1:14" ht="13.5" customHeight="1" thickBot="1" x14ac:dyDescent="0.25">
      <c r="A38" s="76"/>
      <c r="B38" s="193" t="s">
        <v>62</v>
      </c>
      <c r="C38" s="194"/>
      <c r="D38" s="194"/>
      <c r="E38" s="194"/>
      <c r="F38" s="194"/>
      <c r="G38" s="81" t="s">
        <v>56</v>
      </c>
      <c r="H38" s="210"/>
      <c r="I38" s="211"/>
      <c r="J38" s="211"/>
      <c r="K38" s="211"/>
      <c r="L38" s="212"/>
      <c r="M38" s="76"/>
      <c r="N38" s="76"/>
    </row>
    <row r="39" spans="1:14" ht="13.5" customHeight="1" x14ac:dyDescent="0.2">
      <c r="A39" s="76"/>
      <c r="B39" s="222"/>
      <c r="C39" s="223"/>
      <c r="D39" s="223"/>
      <c r="E39" s="223"/>
      <c r="F39" s="223"/>
      <c r="G39" s="224"/>
      <c r="H39" s="210"/>
      <c r="I39" s="211"/>
      <c r="J39" s="211"/>
      <c r="K39" s="211"/>
      <c r="L39" s="212"/>
      <c r="M39" s="76"/>
      <c r="N39" s="76"/>
    </row>
    <row r="40" spans="1:14" ht="13.5" customHeight="1" thickBot="1" x14ac:dyDescent="0.25">
      <c r="A40" s="76"/>
      <c r="B40" s="225"/>
      <c r="C40" s="226"/>
      <c r="D40" s="226"/>
      <c r="E40" s="226"/>
      <c r="F40" s="226"/>
      <c r="G40" s="227"/>
      <c r="H40" s="213"/>
      <c r="I40" s="214"/>
      <c r="J40" s="214"/>
      <c r="K40" s="214"/>
      <c r="L40" s="215"/>
      <c r="M40" s="76"/>
      <c r="N40" s="76"/>
    </row>
    <row r="41" spans="1:14" ht="13.5" customHeight="1" thickBot="1" x14ac:dyDescent="0.25">
      <c r="A41" s="76"/>
      <c r="B41" s="181" t="s">
        <v>61</v>
      </c>
      <c r="C41" s="182"/>
      <c r="D41" s="182"/>
      <c r="E41" s="182"/>
      <c r="F41" s="182"/>
      <c r="G41" s="182"/>
      <c r="H41" s="182"/>
      <c r="I41" s="182"/>
      <c r="J41" s="182"/>
      <c r="K41" s="182"/>
      <c r="L41" s="183"/>
      <c r="M41" s="76"/>
      <c r="N41" s="76"/>
    </row>
    <row r="42" spans="1:14" ht="13.5" customHeight="1" x14ac:dyDescent="0.2">
      <c r="A42" s="76"/>
      <c r="B42" s="189" t="s">
        <v>60</v>
      </c>
      <c r="C42" s="190"/>
      <c r="D42" s="190"/>
      <c r="E42" s="190"/>
      <c r="F42" s="201"/>
      <c r="G42" s="198" t="s">
        <v>59</v>
      </c>
      <c r="H42" s="199"/>
      <c r="I42" s="199"/>
      <c r="J42" s="199"/>
      <c r="K42" s="199"/>
      <c r="L42" s="200"/>
      <c r="M42" s="76"/>
      <c r="N42" s="76"/>
    </row>
    <row r="43" spans="1:14" ht="13.5" customHeight="1" x14ac:dyDescent="0.2">
      <c r="A43" s="76"/>
      <c r="B43" s="193" t="s">
        <v>58</v>
      </c>
      <c r="C43" s="194"/>
      <c r="D43" s="194"/>
      <c r="E43" s="194"/>
      <c r="F43" s="202"/>
      <c r="G43" s="198" t="s">
        <v>57</v>
      </c>
      <c r="H43" s="199"/>
      <c r="I43" s="199"/>
      <c r="J43" s="199"/>
      <c r="K43" s="199"/>
      <c r="L43" s="200"/>
      <c r="M43" s="76"/>
      <c r="N43" s="76"/>
    </row>
    <row r="44" spans="1:14" ht="13.5" customHeight="1" x14ac:dyDescent="0.2">
      <c r="A44" s="76"/>
      <c r="B44" s="203"/>
      <c r="C44" s="204"/>
      <c r="D44" s="204"/>
      <c r="E44" s="204"/>
      <c r="F44" s="205"/>
      <c r="G44" s="198" t="s">
        <v>56</v>
      </c>
      <c r="H44" s="199"/>
      <c r="I44" s="199"/>
      <c r="J44" s="199"/>
      <c r="K44" s="199"/>
      <c r="L44" s="200"/>
      <c r="M44" s="76"/>
      <c r="N44" s="76"/>
    </row>
    <row r="45" spans="1:14" s="79" customFormat="1" ht="13.5" customHeight="1" x14ac:dyDescent="0.2">
      <c r="A45" s="76"/>
      <c r="B45" s="196"/>
      <c r="C45" s="197"/>
      <c r="D45" s="197"/>
      <c r="E45" s="197"/>
      <c r="F45" s="206"/>
      <c r="G45" s="198" t="s">
        <v>56</v>
      </c>
      <c r="H45" s="199"/>
      <c r="I45" s="199"/>
      <c r="J45" s="199"/>
      <c r="K45" s="199"/>
      <c r="L45" s="200"/>
      <c r="M45" s="76"/>
      <c r="N45" s="76"/>
    </row>
    <row r="46" spans="1:14" ht="13.5" customHeight="1" x14ac:dyDescent="0.2">
      <c r="A46" s="76"/>
      <c r="B46" s="189" t="s">
        <v>55</v>
      </c>
      <c r="C46" s="190"/>
      <c r="D46" s="190"/>
      <c r="E46" s="190"/>
      <c r="F46" s="201"/>
      <c r="G46" s="198" t="s">
        <v>54</v>
      </c>
      <c r="H46" s="199"/>
      <c r="I46" s="199"/>
      <c r="J46" s="199"/>
      <c r="K46" s="199"/>
      <c r="L46" s="200"/>
      <c r="M46" s="76"/>
      <c r="N46" s="76"/>
    </row>
    <row r="47" spans="1:14" ht="13.5" customHeight="1" x14ac:dyDescent="0.2">
      <c r="A47" s="76"/>
      <c r="B47" s="189" t="s">
        <v>53</v>
      </c>
      <c r="C47" s="190"/>
      <c r="D47" s="190"/>
      <c r="E47" s="190"/>
      <c r="F47" s="201"/>
      <c r="G47" s="230" t="s">
        <v>52</v>
      </c>
      <c r="H47" s="230"/>
      <c r="I47" s="230"/>
      <c r="J47" s="230"/>
      <c r="K47" s="230"/>
      <c r="L47" s="231"/>
      <c r="M47" s="76"/>
      <c r="N47" s="76"/>
    </row>
    <row r="48" spans="1:14" ht="13.5" customHeight="1" x14ac:dyDescent="0.2">
      <c r="A48" s="76"/>
      <c r="B48" s="189" t="str">
        <f>IF(G47="AMPLIATORIO","FECHA del CONTRATO ORIGINAL (DD-MM-AA) ","   ")</f>
        <v xml:space="preserve">   </v>
      </c>
      <c r="C48" s="190"/>
      <c r="D48" s="190"/>
      <c r="E48" s="190"/>
      <c r="F48" s="201"/>
      <c r="G48" s="228"/>
      <c r="H48" s="228"/>
      <c r="I48" s="228"/>
      <c r="J48" s="228"/>
      <c r="K48" s="228"/>
      <c r="L48" s="229"/>
      <c r="M48" s="76"/>
      <c r="N48" s="76"/>
    </row>
    <row r="49" spans="1:14" ht="13.5" customHeight="1" x14ac:dyDescent="0.2">
      <c r="A49" s="76"/>
      <c r="B49" s="189" t="str">
        <f>IF(G47="AMPLIATORIO","FACTOR DE CORRECCION DEL CONTRATO ORIGINAL ","   ")</f>
        <v xml:space="preserve">   </v>
      </c>
      <c r="C49" s="190"/>
      <c r="D49" s="190"/>
      <c r="E49" s="190"/>
      <c r="F49" s="201"/>
      <c r="G49" s="230"/>
      <c r="H49" s="230"/>
      <c r="I49" s="230"/>
      <c r="J49" s="230"/>
      <c r="K49" s="230"/>
      <c r="L49" s="231"/>
      <c r="M49" s="76"/>
      <c r="N49" s="76"/>
    </row>
    <row r="50" spans="1:14" ht="13.5" customHeight="1" x14ac:dyDescent="0.2">
      <c r="A50" s="76"/>
      <c r="B50" s="189" t="str">
        <f>IF(G47="AMPLIATORIO","MONTO EN PESOS DEL CONTRATO ORIGINAL ","   ")</f>
        <v xml:space="preserve">   </v>
      </c>
      <c r="C50" s="190"/>
      <c r="D50" s="190"/>
      <c r="E50" s="190"/>
      <c r="F50" s="201"/>
      <c r="G50" s="235"/>
      <c r="H50" s="235"/>
      <c r="I50" s="235"/>
      <c r="J50" s="235"/>
      <c r="K50" s="235"/>
      <c r="L50" s="236"/>
      <c r="M50" s="76"/>
      <c r="N50" s="76"/>
    </row>
    <row r="51" spans="1:14" ht="13.5" customHeight="1" x14ac:dyDescent="0.2">
      <c r="A51" s="76"/>
      <c r="B51" s="189" t="s">
        <v>51</v>
      </c>
      <c r="C51" s="190"/>
      <c r="D51" s="190"/>
      <c r="E51" s="190"/>
      <c r="F51" s="190"/>
      <c r="G51" s="235" t="s">
        <v>50</v>
      </c>
      <c r="H51" s="235"/>
      <c r="I51" s="235"/>
      <c r="J51" s="235"/>
      <c r="K51" s="235"/>
      <c r="L51" s="236"/>
      <c r="M51" s="76"/>
      <c r="N51" s="76"/>
    </row>
    <row r="52" spans="1:14" ht="13.5" customHeight="1" x14ac:dyDescent="0.2">
      <c r="A52" s="76"/>
      <c r="B52" s="189" t="s">
        <v>49</v>
      </c>
      <c r="C52" s="190"/>
      <c r="D52" s="190"/>
      <c r="E52" s="190"/>
      <c r="F52" s="201"/>
      <c r="G52" s="198" t="s">
        <v>48</v>
      </c>
      <c r="H52" s="199"/>
      <c r="I52" s="199"/>
      <c r="J52" s="199"/>
      <c r="K52" s="199"/>
      <c r="L52" s="200"/>
      <c r="M52" s="76"/>
      <c r="N52" s="76"/>
    </row>
    <row r="53" spans="1:14" ht="13.5" customHeight="1" x14ac:dyDescent="0.2">
      <c r="A53" s="76"/>
      <c r="B53" s="189" t="s">
        <v>47</v>
      </c>
      <c r="C53" s="190"/>
      <c r="D53" s="190"/>
      <c r="E53" s="190"/>
      <c r="F53" s="201"/>
      <c r="G53" s="198" t="s">
        <v>45</v>
      </c>
      <c r="H53" s="199"/>
      <c r="I53" s="199"/>
      <c r="J53" s="199"/>
      <c r="K53" s="199"/>
      <c r="L53" s="200"/>
      <c r="M53" s="76"/>
      <c r="N53" s="76"/>
    </row>
    <row r="54" spans="1:14" s="79" customFormat="1" ht="27" customHeight="1" thickBot="1" x14ac:dyDescent="0.25">
      <c r="A54" s="76"/>
      <c r="B54" s="232" t="s">
        <v>46</v>
      </c>
      <c r="C54" s="233"/>
      <c r="D54" s="233"/>
      <c r="E54" s="233"/>
      <c r="F54" s="234"/>
      <c r="G54" s="237"/>
      <c r="H54" s="238"/>
      <c r="I54" s="238"/>
      <c r="J54" s="238"/>
      <c r="K54" s="238"/>
      <c r="L54" s="239"/>
      <c r="M54" s="76"/>
      <c r="N54" s="76"/>
    </row>
    <row r="55" spans="1:14" ht="13.5" customHeight="1" x14ac:dyDescent="0.2">
      <c r="A55" s="76"/>
      <c r="B55" s="76"/>
      <c r="C55" s="76"/>
      <c r="D55" s="76"/>
      <c r="E55" s="76"/>
      <c r="F55" s="76"/>
      <c r="G55" s="77"/>
      <c r="H55" s="76"/>
      <c r="I55" s="76"/>
      <c r="J55" s="76"/>
      <c r="K55" s="76"/>
      <c r="L55" s="76"/>
      <c r="M55" s="76"/>
      <c r="N55" s="76"/>
    </row>
  </sheetData>
  <sheetProtection password="CEEE"/>
  <mergeCells count="90">
    <mergeCell ref="G48:L48"/>
    <mergeCell ref="B46:F46"/>
    <mergeCell ref="B47:F47"/>
    <mergeCell ref="G49:L49"/>
    <mergeCell ref="B54:F54"/>
    <mergeCell ref="B53:F53"/>
    <mergeCell ref="B51:F51"/>
    <mergeCell ref="G47:L47"/>
    <mergeCell ref="G50:L50"/>
    <mergeCell ref="B50:F50"/>
    <mergeCell ref="G52:L52"/>
    <mergeCell ref="B52:F52"/>
    <mergeCell ref="B49:F49"/>
    <mergeCell ref="G53:L53"/>
    <mergeCell ref="G51:L51"/>
    <mergeCell ref="G54:L54"/>
    <mergeCell ref="B48:F48"/>
    <mergeCell ref="G29:L29"/>
    <mergeCell ref="B31:F31"/>
    <mergeCell ref="B33:F33"/>
    <mergeCell ref="B34:F34"/>
    <mergeCell ref="B35:F35"/>
    <mergeCell ref="B36:F36"/>
    <mergeCell ref="B42:F42"/>
    <mergeCell ref="B38:F38"/>
    <mergeCell ref="B43:F45"/>
    <mergeCell ref="H36:L40"/>
    <mergeCell ref="H32:L35"/>
    <mergeCell ref="B32:F32"/>
    <mergeCell ref="G31:L31"/>
    <mergeCell ref="B39:G40"/>
    <mergeCell ref="G46:L46"/>
    <mergeCell ref="G45:L45"/>
    <mergeCell ref="G42:L42"/>
    <mergeCell ref="G44:L44"/>
    <mergeCell ref="G43:L43"/>
    <mergeCell ref="B25:F25"/>
    <mergeCell ref="G30:L30"/>
    <mergeCell ref="B13:F13"/>
    <mergeCell ref="G15:L15"/>
    <mergeCell ref="G21:L21"/>
    <mergeCell ref="B37:F37"/>
    <mergeCell ref="G24:L24"/>
    <mergeCell ref="G22:L22"/>
    <mergeCell ref="B23:F23"/>
    <mergeCell ref="B24:F24"/>
    <mergeCell ref="B17:L17"/>
    <mergeCell ref="G23:L23"/>
    <mergeCell ref="B18:F18"/>
    <mergeCell ref="B20:F20"/>
    <mergeCell ref="G18:L18"/>
    <mergeCell ref="G28:L28"/>
    <mergeCell ref="G27:L27"/>
    <mergeCell ref="B27:F27"/>
    <mergeCell ref="B26:L26"/>
    <mergeCell ref="G25:L25"/>
    <mergeCell ref="B21:F21"/>
    <mergeCell ref="B19:F19"/>
    <mergeCell ref="B22:F22"/>
    <mergeCell ref="B30:F30"/>
    <mergeCell ref="B28:F28"/>
    <mergeCell ref="B29:F29"/>
    <mergeCell ref="B14:F14"/>
    <mergeCell ref="G13:L13"/>
    <mergeCell ref="G16:L16"/>
    <mergeCell ref="B12:F12"/>
    <mergeCell ref="G5:L5"/>
    <mergeCell ref="B15:F15"/>
    <mergeCell ref="G14:L14"/>
    <mergeCell ref="B16:F16"/>
    <mergeCell ref="B8:F8"/>
    <mergeCell ref="G10:L10"/>
    <mergeCell ref="G11:L11"/>
    <mergeCell ref="B11:F11"/>
    <mergeCell ref="B2:L2"/>
    <mergeCell ref="B41:L41"/>
    <mergeCell ref="G19:L19"/>
    <mergeCell ref="G20:L20"/>
    <mergeCell ref="B3:L3"/>
    <mergeCell ref="G4:L4"/>
    <mergeCell ref="G7:L7"/>
    <mergeCell ref="G8:L8"/>
    <mergeCell ref="B9:F9"/>
    <mergeCell ref="G9:L9"/>
    <mergeCell ref="B4:F4"/>
    <mergeCell ref="B5:F5"/>
    <mergeCell ref="B6:L6"/>
    <mergeCell ref="B7:F7"/>
    <mergeCell ref="G12:L12"/>
    <mergeCell ref="B10:F10"/>
  </mergeCells>
  <dataValidations count="4">
    <dataValidation type="custom" allowBlank="1" showInputMessage="1" showErrorMessage="1" sqref="P17" xr:uid="{56F4DFEC-461F-4862-8E76-94E5D542790F}">
      <formula1>IF(P17="#","#",(MOD(SUM(MID(P17,ROW(INDIRECT("1:11")),1)*MID("54327654321",ROW(INDIRECT("1:11")),1)),11)=0))</formula1>
    </dataValidation>
    <dataValidation type="custom" allowBlank="1" showInputMessage="1" showErrorMessage="1" sqref="P14" xr:uid="{F78C620D-A971-4D73-860D-134C2E06E6B7}">
      <formula1>MOD(SUM(MID(P14,ROW(INDIRECT("1:11")),1)*MID("54327654321",ROW(INDIRECT("1:11")),1)),11)=0</formula1>
    </dataValidation>
    <dataValidation type="custom" allowBlank="1" showInputMessage="1" showErrorMessage="1" sqref="P19" xr:uid="{600ED294-623B-4272-AC52-B1E853823A60}">
      <formula1>MOD(SUM(MID(G8,ROW(INDIRECT("1:11")),1)*MID("54327654321",ROW(INDIRECT("1:11")),1)),11)=0</formula1>
    </dataValidation>
    <dataValidation type="list" allowBlank="1" showInputMessage="1" showErrorMessage="1" sqref="G51 G47:L47" xr:uid="{ACB40A53-6B0A-4CA2-BCC5-9388385AA2ED}">
      <formula1>#REF!</formula1>
    </dataValidation>
  </dataValidations>
  <printOptions gridLines="1"/>
  <pageMargins left="0.75" right="0.75" top="1" bottom="1" header="0.5" footer="0.5"/>
  <pageSetup paperSize="9" scale="47" orientation="portrait" horizontalDpi="120" verticalDpi="120" r:id="rId1"/>
  <headerFooter alignWithMargins="0"/>
  <ignoredErrors>
    <ignoredError sqref="G27:L30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43BEC-2302-4D40-B956-F92D521B60B3}">
  <sheetPr codeName="Hoja27">
    <tabColor indexed="31"/>
    <pageSetUpPr fitToPage="1"/>
  </sheetPr>
  <dimension ref="B2:Z93"/>
  <sheetViews>
    <sheetView showGridLines="0" topLeftCell="A60" zoomScale="90" zoomScaleNormal="90" zoomScaleSheetLayoutView="100" workbookViewId="0">
      <selection activeCell="I18" sqref="I18"/>
    </sheetView>
  </sheetViews>
  <sheetFormatPr baseColWidth="10" defaultColWidth="9.140625" defaultRowHeight="12.75" x14ac:dyDescent="0.2"/>
  <cols>
    <col min="1" max="1" width="2.42578125" style="1" customWidth="1"/>
    <col min="2" max="5" width="3.5703125" style="1" customWidth="1"/>
    <col min="6" max="6" width="17.42578125" style="1" customWidth="1"/>
    <col min="7" max="7" width="4.140625" style="1" customWidth="1"/>
    <col min="8" max="8" width="0.5703125" style="1" customWidth="1"/>
    <col min="9" max="9" width="19.28515625" style="1" customWidth="1"/>
    <col min="10" max="11" width="12.7109375" style="1" customWidth="1"/>
    <col min="12" max="12" width="16.7109375" style="1" customWidth="1"/>
    <col min="13" max="13" width="6.85546875" style="1" customWidth="1"/>
    <col min="14" max="14" width="20.28515625" style="1" customWidth="1"/>
    <col min="15" max="16" width="12.7109375" style="1" customWidth="1"/>
    <col min="17" max="17" width="16.7109375" style="1" customWidth="1"/>
    <col min="18" max="18" width="9.140625" style="1"/>
    <col min="19" max="19" width="10" style="1" customWidth="1"/>
    <col min="20" max="20" width="27" style="1" customWidth="1"/>
    <col min="21" max="21" width="29.5703125" style="1" customWidth="1"/>
    <col min="22" max="22" width="13.5703125" style="1" customWidth="1"/>
    <col min="23" max="23" width="4.42578125" style="1" customWidth="1"/>
    <col min="24" max="24" width="25.28515625" style="1" customWidth="1"/>
    <col min="25" max="25" width="9.140625" style="1"/>
    <col min="26" max="26" width="13.7109375" style="1" customWidth="1"/>
    <col min="27" max="16384" width="9.140625" style="1"/>
  </cols>
  <sheetData>
    <row r="2" spans="2:26" x14ac:dyDescent="0.2">
      <c r="N2" s="5" t="s">
        <v>1</v>
      </c>
      <c r="O2" s="258">
        <f>DATOS!G5</f>
        <v>0</v>
      </c>
      <c r="P2" s="258"/>
    </row>
    <row r="3" spans="2:26" ht="13.5" customHeight="1" x14ac:dyDescent="0.2">
      <c r="H3" s="4"/>
      <c r="L3" s="6"/>
      <c r="M3" s="7"/>
      <c r="N3" s="5" t="s">
        <v>2</v>
      </c>
      <c r="O3" s="259">
        <f>DATOS!G18</f>
        <v>0</v>
      </c>
      <c r="P3" s="259"/>
    </row>
    <row r="4" spans="2:26" ht="13.5" customHeight="1" x14ac:dyDescent="0.2">
      <c r="H4" s="4"/>
      <c r="I4" s="5"/>
      <c r="J4" s="48"/>
      <c r="K4" s="48"/>
      <c r="L4" s="6"/>
      <c r="M4" s="7"/>
      <c r="N4" s="5" t="s">
        <v>3</v>
      </c>
      <c r="O4" s="259">
        <f>DATOS!G7</f>
        <v>0</v>
      </c>
      <c r="P4" s="259"/>
    </row>
    <row r="5" spans="2:26" ht="13.5" customHeight="1" x14ac:dyDescent="0.2">
      <c r="H5" s="4"/>
      <c r="I5" s="6"/>
      <c r="N5" s="5" t="s">
        <v>41</v>
      </c>
      <c r="O5" s="261" t="str">
        <f>DATOS!G11&amp;" "&amp;DATOS!G12</f>
        <v xml:space="preserve"> </v>
      </c>
      <c r="P5" s="259"/>
    </row>
    <row r="6" spans="2:26" ht="13.5" customHeight="1" x14ac:dyDescent="0.2">
      <c r="H6" s="4"/>
      <c r="N6" s="5" t="s">
        <v>42</v>
      </c>
      <c r="O6" s="259">
        <f>DATOS!G13</f>
        <v>0</v>
      </c>
      <c r="P6" s="259"/>
      <c r="Q6" s="49"/>
    </row>
    <row r="7" spans="2:26" ht="13.5" customHeight="1" x14ac:dyDescent="0.2">
      <c r="H7" s="4"/>
      <c r="N7" s="5" t="s">
        <v>43</v>
      </c>
      <c r="O7" s="262">
        <f>DATOS!G15</f>
        <v>0</v>
      </c>
      <c r="P7" s="262"/>
      <c r="Q7" s="49"/>
    </row>
    <row r="8" spans="2:26" ht="13.5" customHeight="1" x14ac:dyDescent="0.2">
      <c r="H8" s="4"/>
      <c r="Q8" s="8"/>
    </row>
    <row r="9" spans="2:26" s="9" customFormat="1" ht="19.5" customHeight="1" x14ac:dyDescent="0.2">
      <c r="I9" s="260" t="s">
        <v>4</v>
      </c>
      <c r="J9" s="260"/>
      <c r="K9" s="260"/>
      <c r="L9" s="260"/>
      <c r="M9" s="260"/>
      <c r="N9" s="260"/>
      <c r="O9" s="260"/>
      <c r="P9" s="260"/>
      <c r="Q9" s="260"/>
    </row>
    <row r="10" spans="2:26" s="9" customFormat="1" ht="5.25" customHeight="1" x14ac:dyDescent="0.2">
      <c r="I10" s="10"/>
      <c r="J10" s="10"/>
      <c r="K10" s="10"/>
      <c r="L10" s="10"/>
      <c r="M10" s="10"/>
      <c r="N10" s="10"/>
      <c r="O10" s="10"/>
      <c r="P10" s="10"/>
      <c r="Q10" s="10"/>
    </row>
    <row r="11" spans="2:26" s="9" customFormat="1" ht="3.75" hidden="1" customHeight="1" x14ac:dyDescent="0.2">
      <c r="I11" s="1"/>
      <c r="J11" s="246" t="s">
        <v>5</v>
      </c>
      <c r="K11" s="246"/>
      <c r="L11" s="246" t="s">
        <v>6</v>
      </c>
      <c r="M11" s="246"/>
      <c r="N11" s="10"/>
      <c r="O11" s="10"/>
      <c r="P11" s="10"/>
      <c r="Q11" s="10"/>
    </row>
    <row r="12" spans="2:26" s="9" customFormat="1" ht="13.5" hidden="1" customHeight="1" x14ac:dyDescent="0.2">
      <c r="I12" s="1" t="s">
        <v>7</v>
      </c>
      <c r="J12" s="11">
        <v>155</v>
      </c>
      <c r="K12" s="11">
        <v>21</v>
      </c>
      <c r="L12" s="2">
        <v>340</v>
      </c>
      <c r="M12" s="2">
        <v>7</v>
      </c>
      <c r="N12" s="10"/>
      <c r="O12" s="10"/>
      <c r="P12" s="10"/>
      <c r="Q12" s="10"/>
    </row>
    <row r="13" spans="2:26" s="9" customFormat="1" ht="14.25" hidden="1" customHeight="1" x14ac:dyDescent="0.2">
      <c r="I13" s="4" t="s">
        <v>8</v>
      </c>
      <c r="J13" s="2">
        <v>100</v>
      </c>
      <c r="K13" s="2">
        <v>12</v>
      </c>
      <c r="L13" s="2">
        <v>160</v>
      </c>
      <c r="M13" s="2">
        <v>5</v>
      </c>
      <c r="N13" s="10"/>
      <c r="O13" s="10"/>
      <c r="P13" s="10"/>
      <c r="Q13" s="10"/>
    </row>
    <row r="14" spans="2:26" s="9" customFormat="1" ht="9.9499999999999993" hidden="1" customHeight="1" x14ac:dyDescent="0.2">
      <c r="I14" s="4" t="s">
        <v>9</v>
      </c>
      <c r="J14" s="2">
        <v>300</v>
      </c>
      <c r="K14" s="2">
        <v>34</v>
      </c>
      <c r="L14" s="2">
        <v>780</v>
      </c>
      <c r="M14" s="2">
        <v>16</v>
      </c>
      <c r="N14" s="10"/>
      <c r="O14" s="10"/>
      <c r="P14" s="10"/>
      <c r="Q14" s="10"/>
    </row>
    <row r="15" spans="2:26" ht="13.5" customHeight="1" x14ac:dyDescent="0.2">
      <c r="B15" s="248"/>
      <c r="C15" s="249"/>
      <c r="D15" s="249"/>
      <c r="F15" s="250" t="s">
        <v>44</v>
      </c>
      <c r="G15" s="250"/>
      <c r="H15" s="18"/>
      <c r="I15" s="251" t="s">
        <v>11</v>
      </c>
      <c r="J15" s="251"/>
      <c r="K15" s="251"/>
      <c r="L15" s="251"/>
      <c r="M15" s="16"/>
      <c r="N15" s="251" t="s">
        <v>12</v>
      </c>
      <c r="O15" s="251"/>
      <c r="P15" s="251"/>
      <c r="Q15" s="251"/>
      <c r="T15" s="3" t="s">
        <v>10</v>
      </c>
      <c r="U15" s="61" t="s">
        <v>158</v>
      </c>
      <c r="V15" s="61"/>
      <c r="W15" s="3"/>
      <c r="X15" s="3" t="s">
        <v>10</v>
      </c>
      <c r="Y15" s="247" t="s">
        <v>12</v>
      </c>
      <c r="Z15" s="247"/>
    </row>
    <row r="16" spans="2:26" ht="13.5" customHeight="1" x14ac:dyDescent="0.2">
      <c r="B16" s="248"/>
      <c r="C16" s="249"/>
      <c r="D16" s="249"/>
      <c r="E16" s="19"/>
      <c r="F16" s="250"/>
      <c r="G16" s="250"/>
      <c r="H16" s="18"/>
      <c r="I16" s="20" t="s">
        <v>20</v>
      </c>
      <c r="J16" s="21" t="s">
        <v>21</v>
      </c>
      <c r="K16" s="22" t="s">
        <v>22</v>
      </c>
      <c r="L16" s="22" t="s">
        <v>0</v>
      </c>
      <c r="M16" s="23"/>
      <c r="N16" s="20" t="s">
        <v>20</v>
      </c>
      <c r="O16" s="21" t="s">
        <v>21</v>
      </c>
      <c r="P16" s="22" t="s">
        <v>23</v>
      </c>
      <c r="Q16" s="22" t="s">
        <v>0</v>
      </c>
      <c r="S16" s="4"/>
      <c r="V16" s="8"/>
      <c r="W16" s="8"/>
    </row>
    <row r="17" spans="2:26" ht="13.5" customHeight="1" x14ac:dyDescent="0.25">
      <c r="B17" s="248"/>
      <c r="C17" s="249"/>
      <c r="D17" s="249"/>
      <c r="E17" s="249"/>
      <c r="H17" s="24"/>
      <c r="I17" s="25" t="s">
        <v>24</v>
      </c>
      <c r="J17" s="26" t="s">
        <v>25</v>
      </c>
      <c r="K17" s="27" t="s">
        <v>26</v>
      </c>
      <c r="L17" s="27" t="s">
        <v>27</v>
      </c>
      <c r="M17" s="23"/>
      <c r="N17" s="25" t="s">
        <v>24</v>
      </c>
      <c r="O17" s="26" t="s">
        <v>25</v>
      </c>
      <c r="P17" s="27" t="s">
        <v>28</v>
      </c>
      <c r="Q17" s="27" t="s">
        <v>27</v>
      </c>
      <c r="S17" s="126">
        <f>COUNTIF(I18:I77,"*Habilitación*")</f>
        <v>0</v>
      </c>
      <c r="T17" s="12" t="s">
        <v>155</v>
      </c>
      <c r="U17" s="13" t="s">
        <v>13</v>
      </c>
      <c r="V17" s="14"/>
      <c r="W17" s="14">
        <f>COUNTIF(N18:N77,"*Habilitación*")</f>
        <v>0</v>
      </c>
      <c r="X17" s="12" t="s">
        <v>159</v>
      </c>
      <c r="Y17" s="15" t="s">
        <v>14</v>
      </c>
      <c r="Z17" s="16"/>
    </row>
    <row r="18" spans="2:26" ht="13.5" customHeight="1" x14ac:dyDescent="0.25">
      <c r="B18" s="248"/>
      <c r="C18" s="249"/>
      <c r="D18" s="249"/>
      <c r="E18" s="249"/>
      <c r="G18" s="1">
        <v>1</v>
      </c>
      <c r="H18" s="28">
        <f t="shared" ref="H18:H77" si="0">IF(L18=0,0,1)</f>
        <v>0</v>
      </c>
      <c r="I18" s="57"/>
      <c r="J18" s="58"/>
      <c r="K18" s="59"/>
      <c r="L18" s="29">
        <f t="shared" ref="L18:L49" si="1">IF(J18*K18&gt;0,IF(I18="Habilitación",$J$12+$K$12*POWER(J18*K18,1/3),IF(I18="Inspección Periódica",$J$13+$K$13*POWER(J18*K18,1/3),IF(I18="Extensión de Vida Util",$J$14+$K$14*POWER(J18*K18,1/3),0)))*$U$21,0)</f>
        <v>0</v>
      </c>
      <c r="M18" s="30">
        <f t="shared" ref="M18:M77" si="2">IF(Q18=0,0,1)</f>
        <v>0</v>
      </c>
      <c r="N18" s="57"/>
      <c r="O18" s="58"/>
      <c r="P18" s="59"/>
      <c r="Q18" s="29">
        <f t="shared" ref="Q18:Q49" si="3">IF(O18*P18&gt;0,IF(N18="Habilitación",$L$12+$M$12*POWER(O18*P18,1/2),IF(N18="Inspección Periódica",$L$13+$M$13*POWER(O18*P18,1/2),IF(N18="Extensión de Vida Util",$L$14+$M$14*POWER(O18*P18,1/2),0)))*$U$21,0)</f>
        <v>0</v>
      </c>
      <c r="S18" s="126">
        <f>COUNTIF(I18:I77,"*Inspección*")</f>
        <v>0</v>
      </c>
      <c r="T18" s="4" t="s">
        <v>156</v>
      </c>
      <c r="U18" s="13" t="s">
        <v>15</v>
      </c>
      <c r="W18" s="1">
        <f>COUNTIF(N18:N77,"*Inspección*")</f>
        <v>0</v>
      </c>
      <c r="X18" s="4" t="s">
        <v>160</v>
      </c>
      <c r="Y18" s="15" t="s">
        <v>16</v>
      </c>
      <c r="Z18" s="16"/>
    </row>
    <row r="19" spans="2:26" ht="13.5" customHeight="1" x14ac:dyDescent="0.25">
      <c r="B19" s="248"/>
      <c r="C19" s="249"/>
      <c r="D19" s="249"/>
      <c r="E19" s="249"/>
      <c r="G19" s="1">
        <v>2</v>
      </c>
      <c r="H19" s="31">
        <f t="shared" si="0"/>
        <v>0</v>
      </c>
      <c r="I19" s="51"/>
      <c r="J19" s="52"/>
      <c r="K19" s="53"/>
      <c r="L19" s="29">
        <f t="shared" si="1"/>
        <v>0</v>
      </c>
      <c r="M19" s="30">
        <f t="shared" si="2"/>
        <v>0</v>
      </c>
      <c r="N19" s="54"/>
      <c r="O19" s="52"/>
      <c r="P19" s="53"/>
      <c r="Q19" s="29">
        <f t="shared" si="3"/>
        <v>0</v>
      </c>
      <c r="S19" s="126">
        <f>COUNTIF(I18:I77,"*Extensión*")</f>
        <v>0</v>
      </c>
      <c r="T19" s="4" t="s">
        <v>157</v>
      </c>
      <c r="U19" s="13" t="s">
        <v>17</v>
      </c>
      <c r="V19" s="13"/>
      <c r="W19" s="13">
        <f>COUNTIF(N18:N77,"*Extensión*")</f>
        <v>0</v>
      </c>
      <c r="X19" s="4" t="s">
        <v>161</v>
      </c>
      <c r="Y19" s="15" t="s">
        <v>18</v>
      </c>
      <c r="Z19" s="16"/>
    </row>
    <row r="20" spans="2:26" ht="13.5" customHeight="1" x14ac:dyDescent="0.2">
      <c r="B20" s="248"/>
      <c r="C20" s="249"/>
      <c r="D20" s="249"/>
      <c r="E20" s="249"/>
      <c r="G20" s="1">
        <v>3</v>
      </c>
      <c r="H20" s="28">
        <f t="shared" si="0"/>
        <v>0</v>
      </c>
      <c r="I20" s="54"/>
      <c r="J20" s="52"/>
      <c r="K20" s="53"/>
      <c r="L20" s="29">
        <f t="shared" si="1"/>
        <v>0</v>
      </c>
      <c r="M20" s="30">
        <f t="shared" si="2"/>
        <v>0</v>
      </c>
      <c r="N20" s="54"/>
      <c r="O20" s="52"/>
      <c r="P20" s="53"/>
      <c r="Q20" s="29">
        <f t="shared" si="3"/>
        <v>0</v>
      </c>
      <c r="S20" s="16"/>
      <c r="T20" s="16"/>
      <c r="U20" s="16"/>
      <c r="V20" s="16"/>
      <c r="W20" s="16"/>
      <c r="X20" s="16"/>
    </row>
    <row r="21" spans="2:26" ht="13.5" customHeight="1" x14ac:dyDescent="0.25">
      <c r="B21" s="248"/>
      <c r="C21" s="249"/>
      <c r="D21" s="249"/>
      <c r="E21" s="249"/>
      <c r="G21" s="1">
        <v>4</v>
      </c>
      <c r="H21" s="31">
        <f t="shared" si="0"/>
        <v>0</v>
      </c>
      <c r="I21" s="54"/>
      <c r="J21" s="52"/>
      <c r="K21" s="53"/>
      <c r="L21" s="29">
        <f t="shared" si="1"/>
        <v>0</v>
      </c>
      <c r="M21" s="30">
        <f t="shared" si="2"/>
        <v>0</v>
      </c>
      <c r="N21" s="54"/>
      <c r="O21" s="52"/>
      <c r="P21" s="53"/>
      <c r="Q21" s="29">
        <f t="shared" si="3"/>
        <v>0</v>
      </c>
      <c r="S21" s="240" t="s">
        <v>19</v>
      </c>
      <c r="T21" s="240"/>
      <c r="U21" s="127">
        <v>2884</v>
      </c>
      <c r="W21" s="17"/>
      <c r="X21" s="16"/>
    </row>
    <row r="22" spans="2:26" ht="13.5" customHeight="1" x14ac:dyDescent="0.2">
      <c r="B22" s="248"/>
      <c r="C22" s="249"/>
      <c r="D22" s="249"/>
      <c r="E22" s="249"/>
      <c r="G22" s="1">
        <v>5</v>
      </c>
      <c r="H22" s="28">
        <f t="shared" si="0"/>
        <v>0</v>
      </c>
      <c r="I22" s="54"/>
      <c r="J22" s="52"/>
      <c r="K22" s="53"/>
      <c r="L22" s="29">
        <f t="shared" si="1"/>
        <v>0</v>
      </c>
      <c r="M22" s="30">
        <f t="shared" si="2"/>
        <v>0</v>
      </c>
      <c r="N22" s="54"/>
      <c r="O22" s="52"/>
      <c r="P22" s="53"/>
      <c r="Q22" s="29">
        <f t="shared" si="3"/>
        <v>0</v>
      </c>
      <c r="S22" s="241" t="s">
        <v>154</v>
      </c>
      <c r="T22" s="241"/>
      <c r="U22" s="128">
        <v>379500</v>
      </c>
      <c r="W22" s="3"/>
    </row>
    <row r="23" spans="2:26" ht="13.5" customHeight="1" x14ac:dyDescent="0.2">
      <c r="B23" s="248"/>
      <c r="C23" s="249"/>
      <c r="D23" s="249"/>
      <c r="E23" s="249"/>
      <c r="G23" s="1">
        <v>6</v>
      </c>
      <c r="H23" s="31">
        <f t="shared" si="0"/>
        <v>0</v>
      </c>
      <c r="I23" s="54"/>
      <c r="J23" s="52"/>
      <c r="K23" s="53"/>
      <c r="L23" s="29">
        <f t="shared" si="1"/>
        <v>0</v>
      </c>
      <c r="M23" s="30">
        <f t="shared" si="2"/>
        <v>0</v>
      </c>
      <c r="N23" s="54"/>
      <c r="O23" s="52"/>
      <c r="P23" s="53"/>
      <c r="Q23" s="29">
        <f t="shared" si="3"/>
        <v>0</v>
      </c>
      <c r="R23" s="32"/>
    </row>
    <row r="24" spans="2:26" ht="13.5" customHeight="1" x14ac:dyDescent="0.2">
      <c r="B24" s="248"/>
      <c r="C24" s="249"/>
      <c r="D24" s="249"/>
      <c r="E24" s="249"/>
      <c r="G24" s="1">
        <v>7</v>
      </c>
      <c r="H24" s="28">
        <f t="shared" si="0"/>
        <v>0</v>
      </c>
      <c r="I24" s="54"/>
      <c r="J24" s="52"/>
      <c r="K24" s="53"/>
      <c r="L24" s="29">
        <f t="shared" si="1"/>
        <v>0</v>
      </c>
      <c r="M24" s="30">
        <f t="shared" si="2"/>
        <v>0</v>
      </c>
      <c r="N24" s="54"/>
      <c r="O24" s="52"/>
      <c r="P24" s="53"/>
      <c r="Q24" s="29">
        <f t="shared" si="3"/>
        <v>0</v>
      </c>
    </row>
    <row r="25" spans="2:26" ht="13.5" customHeight="1" x14ac:dyDescent="0.2">
      <c r="B25" s="248"/>
      <c r="C25" s="249"/>
      <c r="D25" s="249"/>
      <c r="E25" s="249"/>
      <c r="G25" s="1">
        <v>8</v>
      </c>
      <c r="H25" s="31">
        <f t="shared" si="0"/>
        <v>0</v>
      </c>
      <c r="I25" s="54"/>
      <c r="J25" s="52"/>
      <c r="K25" s="53"/>
      <c r="L25" s="29">
        <f t="shared" si="1"/>
        <v>0</v>
      </c>
      <c r="M25" s="30">
        <f t="shared" si="2"/>
        <v>0</v>
      </c>
      <c r="N25" s="54"/>
      <c r="O25" s="52"/>
      <c r="P25" s="53"/>
      <c r="Q25" s="29">
        <f t="shared" si="3"/>
        <v>0</v>
      </c>
    </row>
    <row r="26" spans="2:26" ht="13.5" customHeight="1" x14ac:dyDescent="0.2">
      <c r="B26" s="248"/>
      <c r="C26" s="249"/>
      <c r="D26" s="249"/>
      <c r="E26" s="249"/>
      <c r="G26" s="1">
        <v>9</v>
      </c>
      <c r="H26" s="28">
        <f t="shared" si="0"/>
        <v>0</v>
      </c>
      <c r="I26" s="54"/>
      <c r="J26" s="52"/>
      <c r="K26" s="53"/>
      <c r="L26" s="29">
        <f t="shared" si="1"/>
        <v>0</v>
      </c>
      <c r="M26" s="30">
        <f t="shared" si="2"/>
        <v>0</v>
      </c>
      <c r="N26" s="54"/>
      <c r="O26" s="52"/>
      <c r="P26" s="53"/>
      <c r="Q26" s="29">
        <f t="shared" si="3"/>
        <v>0</v>
      </c>
    </row>
    <row r="27" spans="2:26" ht="13.5" customHeight="1" x14ac:dyDescent="0.2">
      <c r="B27" s="248"/>
      <c r="C27" s="249"/>
      <c r="D27" s="249"/>
      <c r="E27" s="249"/>
      <c r="F27" s="256"/>
      <c r="G27" s="1">
        <v>10</v>
      </c>
      <c r="H27" s="31">
        <f t="shared" si="0"/>
        <v>0</v>
      </c>
      <c r="I27" s="54"/>
      <c r="J27" s="52"/>
      <c r="K27" s="53"/>
      <c r="L27" s="29">
        <f t="shared" si="1"/>
        <v>0</v>
      </c>
      <c r="M27" s="30">
        <f t="shared" si="2"/>
        <v>0</v>
      </c>
      <c r="N27" s="54"/>
      <c r="O27" s="52"/>
      <c r="P27" s="53"/>
      <c r="Q27" s="29">
        <f t="shared" si="3"/>
        <v>0</v>
      </c>
    </row>
    <row r="28" spans="2:26" ht="13.5" customHeight="1" x14ac:dyDescent="0.2">
      <c r="B28" s="248"/>
      <c r="C28" s="249"/>
      <c r="D28" s="249"/>
      <c r="E28" s="249"/>
      <c r="F28" s="256"/>
      <c r="G28" s="1">
        <v>11</v>
      </c>
      <c r="H28" s="28">
        <f t="shared" si="0"/>
        <v>0</v>
      </c>
      <c r="I28" s="54"/>
      <c r="J28" s="52"/>
      <c r="K28" s="53"/>
      <c r="L28" s="29">
        <f t="shared" si="1"/>
        <v>0</v>
      </c>
      <c r="M28" s="30">
        <f t="shared" si="2"/>
        <v>0</v>
      </c>
      <c r="N28" s="54"/>
      <c r="O28" s="52"/>
      <c r="P28" s="53"/>
      <c r="Q28" s="29">
        <f t="shared" si="3"/>
        <v>0</v>
      </c>
    </row>
    <row r="29" spans="2:26" ht="13.5" customHeight="1" x14ac:dyDescent="0.2">
      <c r="B29" s="248"/>
      <c r="C29" s="249"/>
      <c r="D29" s="249"/>
      <c r="E29" s="249"/>
      <c r="F29" s="256"/>
      <c r="G29" s="1">
        <v>12</v>
      </c>
      <c r="H29" s="31">
        <f t="shared" si="0"/>
        <v>0</v>
      </c>
      <c r="I29" s="54"/>
      <c r="J29" s="52"/>
      <c r="K29" s="53"/>
      <c r="L29" s="29">
        <f t="shared" si="1"/>
        <v>0</v>
      </c>
      <c r="M29" s="30">
        <f t="shared" si="2"/>
        <v>0</v>
      </c>
      <c r="N29" s="54"/>
      <c r="O29" s="52"/>
      <c r="P29" s="53"/>
      <c r="Q29" s="29">
        <f t="shared" si="3"/>
        <v>0</v>
      </c>
    </row>
    <row r="30" spans="2:26" ht="13.5" customHeight="1" x14ac:dyDescent="0.2">
      <c r="B30" s="248"/>
      <c r="C30" s="249"/>
      <c r="D30" s="249"/>
      <c r="E30" s="249"/>
      <c r="F30" s="256"/>
      <c r="G30" s="1">
        <v>13</v>
      </c>
      <c r="H30" s="28">
        <f t="shared" si="0"/>
        <v>0</v>
      </c>
      <c r="I30" s="54"/>
      <c r="J30" s="52"/>
      <c r="K30" s="53"/>
      <c r="L30" s="29">
        <f t="shared" si="1"/>
        <v>0</v>
      </c>
      <c r="M30" s="30">
        <f t="shared" si="2"/>
        <v>0</v>
      </c>
      <c r="N30" s="54"/>
      <c r="O30" s="52"/>
      <c r="P30" s="53"/>
      <c r="Q30" s="29">
        <f t="shared" si="3"/>
        <v>0</v>
      </c>
    </row>
    <row r="31" spans="2:26" ht="13.5" customHeight="1" x14ac:dyDescent="0.2">
      <c r="B31" s="248"/>
      <c r="C31" s="249"/>
      <c r="D31" s="249"/>
      <c r="E31" s="249"/>
      <c r="F31" s="256"/>
      <c r="G31" s="1">
        <v>14</v>
      </c>
      <c r="H31" s="31">
        <f t="shared" si="0"/>
        <v>0</v>
      </c>
      <c r="I31" s="54"/>
      <c r="J31" s="52"/>
      <c r="K31" s="53"/>
      <c r="L31" s="29">
        <f t="shared" si="1"/>
        <v>0</v>
      </c>
      <c r="M31" s="30">
        <f t="shared" si="2"/>
        <v>0</v>
      </c>
      <c r="N31" s="54"/>
      <c r="O31" s="52"/>
      <c r="P31" s="53"/>
      <c r="Q31" s="29">
        <f t="shared" si="3"/>
        <v>0</v>
      </c>
    </row>
    <row r="32" spans="2:26" ht="13.5" customHeight="1" x14ac:dyDescent="0.2">
      <c r="B32" s="248"/>
      <c r="C32" s="249"/>
      <c r="D32" s="249"/>
      <c r="E32" s="249"/>
      <c r="F32" s="256"/>
      <c r="G32" s="1">
        <v>15</v>
      </c>
      <c r="H32" s="28">
        <f t="shared" si="0"/>
        <v>0</v>
      </c>
      <c r="I32" s="54"/>
      <c r="J32" s="52"/>
      <c r="K32" s="53"/>
      <c r="L32" s="29">
        <f t="shared" si="1"/>
        <v>0</v>
      </c>
      <c r="M32" s="30">
        <f t="shared" si="2"/>
        <v>0</v>
      </c>
      <c r="N32" s="54"/>
      <c r="O32" s="52"/>
      <c r="P32" s="53"/>
      <c r="Q32" s="29">
        <f t="shared" si="3"/>
        <v>0</v>
      </c>
    </row>
    <row r="33" spans="2:17" ht="13.5" customHeight="1" x14ac:dyDescent="0.2">
      <c r="B33" s="248"/>
      <c r="C33" s="249"/>
      <c r="D33" s="249"/>
      <c r="E33" s="249"/>
      <c r="F33" s="256"/>
      <c r="G33" s="1">
        <v>16</v>
      </c>
      <c r="H33" s="31">
        <f t="shared" si="0"/>
        <v>0</v>
      </c>
      <c r="I33" s="54"/>
      <c r="J33" s="52"/>
      <c r="K33" s="53"/>
      <c r="L33" s="29">
        <f t="shared" si="1"/>
        <v>0</v>
      </c>
      <c r="M33" s="30">
        <f t="shared" si="2"/>
        <v>0</v>
      </c>
      <c r="N33" s="54"/>
      <c r="O33" s="52"/>
      <c r="P33" s="53"/>
      <c r="Q33" s="29">
        <f t="shared" si="3"/>
        <v>0</v>
      </c>
    </row>
    <row r="34" spans="2:17" ht="13.5" customHeight="1" x14ac:dyDescent="0.2">
      <c r="B34" s="248"/>
      <c r="C34" s="249"/>
      <c r="D34" s="249"/>
      <c r="E34" s="249"/>
      <c r="F34" s="256"/>
      <c r="G34" s="1">
        <v>17</v>
      </c>
      <c r="H34" s="28">
        <f t="shared" si="0"/>
        <v>0</v>
      </c>
      <c r="I34" s="54"/>
      <c r="J34" s="52"/>
      <c r="K34" s="53"/>
      <c r="L34" s="29">
        <f t="shared" si="1"/>
        <v>0</v>
      </c>
      <c r="M34" s="30">
        <f t="shared" si="2"/>
        <v>0</v>
      </c>
      <c r="N34" s="54"/>
      <c r="O34" s="52"/>
      <c r="P34" s="53"/>
      <c r="Q34" s="29">
        <f t="shared" si="3"/>
        <v>0</v>
      </c>
    </row>
    <row r="35" spans="2:17" ht="13.5" customHeight="1" x14ac:dyDescent="0.2">
      <c r="B35" s="248"/>
      <c r="C35" s="249"/>
      <c r="D35" s="249"/>
      <c r="E35" s="249"/>
      <c r="F35" s="256"/>
      <c r="G35" s="1">
        <v>18</v>
      </c>
      <c r="H35" s="31">
        <f t="shared" si="0"/>
        <v>0</v>
      </c>
      <c r="I35" s="54"/>
      <c r="J35" s="52"/>
      <c r="K35" s="53"/>
      <c r="L35" s="29">
        <f t="shared" si="1"/>
        <v>0</v>
      </c>
      <c r="M35" s="30">
        <f t="shared" si="2"/>
        <v>0</v>
      </c>
      <c r="N35" s="54"/>
      <c r="O35" s="52"/>
      <c r="P35" s="53"/>
      <c r="Q35" s="29">
        <f t="shared" si="3"/>
        <v>0</v>
      </c>
    </row>
    <row r="36" spans="2:17" ht="13.5" customHeight="1" x14ac:dyDescent="0.2">
      <c r="B36" s="248"/>
      <c r="C36" s="249"/>
      <c r="D36" s="249"/>
      <c r="E36" s="249"/>
      <c r="F36" s="256"/>
      <c r="G36" s="1">
        <v>19</v>
      </c>
      <c r="H36" s="28">
        <f t="shared" si="0"/>
        <v>0</v>
      </c>
      <c r="I36" s="54"/>
      <c r="J36" s="52"/>
      <c r="K36" s="53"/>
      <c r="L36" s="29">
        <f t="shared" si="1"/>
        <v>0</v>
      </c>
      <c r="M36" s="30">
        <f t="shared" si="2"/>
        <v>0</v>
      </c>
      <c r="N36" s="54"/>
      <c r="O36" s="52"/>
      <c r="P36" s="53"/>
      <c r="Q36" s="29">
        <f t="shared" si="3"/>
        <v>0</v>
      </c>
    </row>
    <row r="37" spans="2:17" ht="13.5" customHeight="1" x14ac:dyDescent="0.2">
      <c r="B37" s="248"/>
      <c r="C37" s="249"/>
      <c r="D37" s="249"/>
      <c r="E37" s="249"/>
      <c r="F37" s="256"/>
      <c r="G37" s="1">
        <v>20</v>
      </c>
      <c r="H37" s="31">
        <f t="shared" si="0"/>
        <v>0</v>
      </c>
      <c r="I37" s="54"/>
      <c r="J37" s="52"/>
      <c r="K37" s="53"/>
      <c r="L37" s="29">
        <f t="shared" si="1"/>
        <v>0</v>
      </c>
      <c r="M37" s="30">
        <f t="shared" si="2"/>
        <v>0</v>
      </c>
      <c r="N37" s="54"/>
      <c r="O37" s="52"/>
      <c r="P37" s="53"/>
      <c r="Q37" s="29">
        <f t="shared" si="3"/>
        <v>0</v>
      </c>
    </row>
    <row r="38" spans="2:17" ht="13.5" customHeight="1" x14ac:dyDescent="0.2">
      <c r="B38" s="248"/>
      <c r="C38" s="249"/>
      <c r="D38" s="249"/>
      <c r="E38" s="249"/>
      <c r="F38" s="256"/>
      <c r="G38" s="1">
        <v>21</v>
      </c>
      <c r="H38" s="28">
        <f t="shared" si="0"/>
        <v>0</v>
      </c>
      <c r="I38" s="54"/>
      <c r="J38" s="52"/>
      <c r="K38" s="53"/>
      <c r="L38" s="29">
        <f t="shared" si="1"/>
        <v>0</v>
      </c>
      <c r="M38" s="30">
        <f t="shared" si="2"/>
        <v>0</v>
      </c>
      <c r="N38" s="54"/>
      <c r="O38" s="52"/>
      <c r="P38" s="53"/>
      <c r="Q38" s="29">
        <f t="shared" si="3"/>
        <v>0</v>
      </c>
    </row>
    <row r="39" spans="2:17" ht="13.5" customHeight="1" x14ac:dyDescent="0.2">
      <c r="B39" s="248"/>
      <c r="C39" s="249"/>
      <c r="D39" s="249"/>
      <c r="E39" s="249"/>
      <c r="F39" s="256"/>
      <c r="G39" s="1">
        <v>22</v>
      </c>
      <c r="H39" s="31">
        <f t="shared" si="0"/>
        <v>0</v>
      </c>
      <c r="I39" s="54"/>
      <c r="J39" s="52"/>
      <c r="K39" s="53"/>
      <c r="L39" s="29">
        <f t="shared" si="1"/>
        <v>0</v>
      </c>
      <c r="M39" s="30">
        <f t="shared" si="2"/>
        <v>0</v>
      </c>
      <c r="N39" s="54"/>
      <c r="O39" s="52"/>
      <c r="P39" s="53"/>
      <c r="Q39" s="29">
        <f t="shared" si="3"/>
        <v>0</v>
      </c>
    </row>
    <row r="40" spans="2:17" ht="13.5" customHeight="1" x14ac:dyDescent="0.2">
      <c r="B40" s="248"/>
      <c r="C40" s="249"/>
      <c r="D40" s="249"/>
      <c r="E40" s="249"/>
      <c r="F40" s="256"/>
      <c r="G40" s="1">
        <v>23</v>
      </c>
      <c r="H40" s="28">
        <f t="shared" si="0"/>
        <v>0</v>
      </c>
      <c r="I40" s="54"/>
      <c r="J40" s="52"/>
      <c r="K40" s="53"/>
      <c r="L40" s="29">
        <f t="shared" si="1"/>
        <v>0</v>
      </c>
      <c r="M40" s="30">
        <f t="shared" si="2"/>
        <v>0</v>
      </c>
      <c r="N40" s="54"/>
      <c r="O40" s="52"/>
      <c r="P40" s="53"/>
      <c r="Q40" s="29">
        <f t="shared" si="3"/>
        <v>0</v>
      </c>
    </row>
    <row r="41" spans="2:17" ht="13.5" customHeight="1" x14ac:dyDescent="0.2">
      <c r="B41" s="248"/>
      <c r="C41" s="249"/>
      <c r="D41" s="249"/>
      <c r="E41" s="249"/>
      <c r="F41" s="256"/>
      <c r="G41" s="1">
        <v>24</v>
      </c>
      <c r="H41" s="31">
        <f t="shared" si="0"/>
        <v>0</v>
      </c>
      <c r="I41" s="54"/>
      <c r="J41" s="52"/>
      <c r="K41" s="53"/>
      <c r="L41" s="29">
        <f t="shared" si="1"/>
        <v>0</v>
      </c>
      <c r="M41" s="30">
        <f t="shared" si="2"/>
        <v>0</v>
      </c>
      <c r="N41" s="54"/>
      <c r="O41" s="52"/>
      <c r="P41" s="53"/>
      <c r="Q41" s="29">
        <f t="shared" si="3"/>
        <v>0</v>
      </c>
    </row>
    <row r="42" spans="2:17" ht="13.5" customHeight="1" x14ac:dyDescent="0.2">
      <c r="B42" s="248"/>
      <c r="C42" s="249"/>
      <c r="D42" s="249"/>
      <c r="E42" s="249"/>
      <c r="F42" s="256"/>
      <c r="G42" s="1">
        <v>25</v>
      </c>
      <c r="H42" s="28">
        <f t="shared" si="0"/>
        <v>0</v>
      </c>
      <c r="I42" s="54"/>
      <c r="J42" s="52"/>
      <c r="K42" s="53"/>
      <c r="L42" s="29">
        <f t="shared" si="1"/>
        <v>0</v>
      </c>
      <c r="M42" s="30">
        <f t="shared" si="2"/>
        <v>0</v>
      </c>
      <c r="N42" s="54"/>
      <c r="O42" s="52"/>
      <c r="P42" s="53"/>
      <c r="Q42" s="29">
        <f t="shared" si="3"/>
        <v>0</v>
      </c>
    </row>
    <row r="43" spans="2:17" ht="13.5" customHeight="1" x14ac:dyDescent="0.2">
      <c r="B43" s="248"/>
      <c r="C43" s="249"/>
      <c r="D43" s="249"/>
      <c r="E43" s="249"/>
      <c r="F43" s="256"/>
      <c r="G43" s="1">
        <v>26</v>
      </c>
      <c r="H43" s="31">
        <f t="shared" si="0"/>
        <v>0</v>
      </c>
      <c r="I43" s="54"/>
      <c r="J43" s="52"/>
      <c r="K43" s="53"/>
      <c r="L43" s="29">
        <f t="shared" si="1"/>
        <v>0</v>
      </c>
      <c r="M43" s="30">
        <f t="shared" si="2"/>
        <v>0</v>
      </c>
      <c r="N43" s="54"/>
      <c r="O43" s="52"/>
      <c r="P43" s="53"/>
      <c r="Q43" s="29">
        <f t="shared" si="3"/>
        <v>0</v>
      </c>
    </row>
    <row r="44" spans="2:17" ht="13.5" customHeight="1" x14ac:dyDescent="0.2">
      <c r="B44" s="248"/>
      <c r="C44" s="249"/>
      <c r="D44" s="249"/>
      <c r="E44" s="249"/>
      <c r="F44" s="256"/>
      <c r="G44" s="1">
        <v>27</v>
      </c>
      <c r="H44" s="28">
        <f t="shared" si="0"/>
        <v>0</v>
      </c>
      <c r="I44" s="54"/>
      <c r="J44" s="52"/>
      <c r="K44" s="53"/>
      <c r="L44" s="29">
        <f t="shared" si="1"/>
        <v>0</v>
      </c>
      <c r="M44" s="30">
        <f t="shared" si="2"/>
        <v>0</v>
      </c>
      <c r="N44" s="54"/>
      <c r="O44" s="52"/>
      <c r="P44" s="53"/>
      <c r="Q44" s="29">
        <f t="shared" si="3"/>
        <v>0</v>
      </c>
    </row>
    <row r="45" spans="2:17" ht="13.5" customHeight="1" x14ac:dyDescent="0.2">
      <c r="B45" s="248"/>
      <c r="C45" s="249"/>
      <c r="D45" s="249"/>
      <c r="E45" s="249"/>
      <c r="F45" s="256"/>
      <c r="G45" s="1">
        <v>28</v>
      </c>
      <c r="H45" s="31">
        <f t="shared" si="0"/>
        <v>0</v>
      </c>
      <c r="I45" s="54"/>
      <c r="J45" s="52"/>
      <c r="K45" s="53"/>
      <c r="L45" s="29">
        <f t="shared" si="1"/>
        <v>0</v>
      </c>
      <c r="M45" s="30">
        <f t="shared" si="2"/>
        <v>0</v>
      </c>
      <c r="N45" s="54"/>
      <c r="O45" s="52"/>
      <c r="P45" s="53"/>
      <c r="Q45" s="29">
        <f t="shared" si="3"/>
        <v>0</v>
      </c>
    </row>
    <row r="46" spans="2:17" ht="13.5" customHeight="1" x14ac:dyDescent="0.2">
      <c r="B46" s="248"/>
      <c r="C46" s="249"/>
      <c r="D46" s="249"/>
      <c r="E46" s="249"/>
      <c r="F46" s="256"/>
      <c r="G46" s="1">
        <v>29</v>
      </c>
      <c r="H46" s="28">
        <f t="shared" si="0"/>
        <v>0</v>
      </c>
      <c r="I46" s="54"/>
      <c r="J46" s="52"/>
      <c r="K46" s="53"/>
      <c r="L46" s="29">
        <f t="shared" si="1"/>
        <v>0</v>
      </c>
      <c r="M46" s="30">
        <f t="shared" si="2"/>
        <v>0</v>
      </c>
      <c r="N46" s="54"/>
      <c r="O46" s="52"/>
      <c r="P46" s="53"/>
      <c r="Q46" s="29">
        <f t="shared" si="3"/>
        <v>0</v>
      </c>
    </row>
    <row r="47" spans="2:17" ht="13.5" customHeight="1" x14ac:dyDescent="0.2">
      <c r="B47" s="248"/>
      <c r="C47" s="249"/>
      <c r="D47" s="249"/>
      <c r="E47" s="249"/>
      <c r="F47" s="256"/>
      <c r="G47" s="1">
        <v>30</v>
      </c>
      <c r="H47" s="31">
        <f t="shared" si="0"/>
        <v>0</v>
      </c>
      <c r="I47" s="54"/>
      <c r="J47" s="52"/>
      <c r="K47" s="53"/>
      <c r="L47" s="29">
        <f t="shared" si="1"/>
        <v>0</v>
      </c>
      <c r="M47" s="30">
        <f t="shared" si="2"/>
        <v>0</v>
      </c>
      <c r="N47" s="54"/>
      <c r="O47" s="52"/>
      <c r="P47" s="53"/>
      <c r="Q47" s="29">
        <f t="shared" si="3"/>
        <v>0</v>
      </c>
    </row>
    <row r="48" spans="2:17" ht="13.5" customHeight="1" x14ac:dyDescent="0.2">
      <c r="B48" s="248"/>
      <c r="C48" s="249"/>
      <c r="D48" s="249"/>
      <c r="E48" s="249"/>
      <c r="F48" s="256"/>
      <c r="G48" s="1">
        <v>31</v>
      </c>
      <c r="H48" s="28">
        <f t="shared" si="0"/>
        <v>0</v>
      </c>
      <c r="I48" s="54"/>
      <c r="J48" s="52"/>
      <c r="K48" s="53"/>
      <c r="L48" s="29">
        <f t="shared" si="1"/>
        <v>0</v>
      </c>
      <c r="M48" s="30">
        <f t="shared" si="2"/>
        <v>0</v>
      </c>
      <c r="N48" s="54"/>
      <c r="O48" s="52"/>
      <c r="P48" s="53"/>
      <c r="Q48" s="29">
        <f t="shared" si="3"/>
        <v>0</v>
      </c>
    </row>
    <row r="49" spans="2:17" ht="13.5" customHeight="1" x14ac:dyDescent="0.2">
      <c r="B49" s="248"/>
      <c r="C49" s="249"/>
      <c r="D49" s="249"/>
      <c r="E49" s="249"/>
      <c r="F49" s="256"/>
      <c r="G49" s="1">
        <v>32</v>
      </c>
      <c r="H49" s="31">
        <f t="shared" si="0"/>
        <v>0</v>
      </c>
      <c r="I49" s="54"/>
      <c r="J49" s="52"/>
      <c r="K49" s="53"/>
      <c r="L49" s="29">
        <f t="shared" si="1"/>
        <v>0</v>
      </c>
      <c r="M49" s="30">
        <f t="shared" si="2"/>
        <v>0</v>
      </c>
      <c r="N49" s="54"/>
      <c r="O49" s="52"/>
      <c r="P49" s="53"/>
      <c r="Q49" s="29">
        <f t="shared" si="3"/>
        <v>0</v>
      </c>
    </row>
    <row r="50" spans="2:17" ht="13.5" customHeight="1" x14ac:dyDescent="0.2">
      <c r="B50" s="248"/>
      <c r="C50" s="249"/>
      <c r="D50" s="249"/>
      <c r="E50" s="249"/>
      <c r="F50" s="256"/>
      <c r="G50" s="1">
        <v>33</v>
      </c>
      <c r="H50" s="28">
        <f t="shared" si="0"/>
        <v>0</v>
      </c>
      <c r="I50" s="54"/>
      <c r="J50" s="52"/>
      <c r="K50" s="53"/>
      <c r="L50" s="29">
        <f t="shared" ref="L50:L81" si="4">IF(J50*K50&gt;0,IF(I50="Habilitación",$J$12+$K$12*POWER(J50*K50,1/3),IF(I50="Inspección Periódica",$J$13+$K$13*POWER(J50*K50,1/3),IF(I50="Extensión de Vida Util",$J$14+$K$14*POWER(J50*K50,1/3),0)))*$U$21,0)</f>
        <v>0</v>
      </c>
      <c r="M50" s="30">
        <f t="shared" si="2"/>
        <v>0</v>
      </c>
      <c r="N50" s="54"/>
      <c r="O50" s="52"/>
      <c r="P50" s="53"/>
      <c r="Q50" s="29">
        <f t="shared" ref="Q50:Q81" si="5">IF(O50*P50&gt;0,IF(N50="Habilitación",$L$12+$M$12*POWER(O50*P50,1/2),IF(N50="Inspección Periódica",$L$13+$M$13*POWER(O50*P50,1/2),IF(N50="Extensión de Vida Util",$L$14+$M$14*POWER(O50*P50,1/2),0)))*$U$21,0)</f>
        <v>0</v>
      </c>
    </row>
    <row r="51" spans="2:17" ht="13.5" customHeight="1" x14ac:dyDescent="0.2">
      <c r="B51" s="248"/>
      <c r="C51" s="249"/>
      <c r="D51" s="249"/>
      <c r="E51" s="249"/>
      <c r="F51" s="256"/>
      <c r="G51" s="1">
        <v>34</v>
      </c>
      <c r="H51" s="31">
        <f t="shared" si="0"/>
        <v>0</v>
      </c>
      <c r="I51" s="54"/>
      <c r="J51" s="52"/>
      <c r="K51" s="53"/>
      <c r="L51" s="29">
        <f t="shared" si="4"/>
        <v>0</v>
      </c>
      <c r="M51" s="30">
        <f t="shared" si="2"/>
        <v>0</v>
      </c>
      <c r="N51" s="54"/>
      <c r="O51" s="52"/>
      <c r="P51" s="53"/>
      <c r="Q51" s="29">
        <f t="shared" si="5"/>
        <v>0</v>
      </c>
    </row>
    <row r="52" spans="2:17" ht="13.5" customHeight="1" x14ac:dyDescent="0.2">
      <c r="B52" s="248"/>
      <c r="C52" s="249"/>
      <c r="D52" s="249"/>
      <c r="E52" s="249"/>
      <c r="F52" s="256"/>
      <c r="G52" s="1">
        <v>35</v>
      </c>
      <c r="H52" s="28">
        <f t="shared" si="0"/>
        <v>0</v>
      </c>
      <c r="I52" s="54"/>
      <c r="J52" s="52"/>
      <c r="K52" s="53"/>
      <c r="L52" s="29">
        <f t="shared" si="4"/>
        <v>0</v>
      </c>
      <c r="M52" s="30">
        <f t="shared" si="2"/>
        <v>0</v>
      </c>
      <c r="N52" s="54"/>
      <c r="O52" s="52"/>
      <c r="P52" s="53"/>
      <c r="Q52" s="29">
        <f t="shared" si="5"/>
        <v>0</v>
      </c>
    </row>
    <row r="53" spans="2:17" ht="13.5" customHeight="1" x14ac:dyDescent="0.2">
      <c r="B53" s="248"/>
      <c r="C53" s="249"/>
      <c r="D53" s="249"/>
      <c r="E53" s="249"/>
      <c r="F53" s="256"/>
      <c r="G53" s="1">
        <v>36</v>
      </c>
      <c r="H53" s="31">
        <f t="shared" si="0"/>
        <v>0</v>
      </c>
      <c r="I53" s="54"/>
      <c r="J53" s="52"/>
      <c r="K53" s="53"/>
      <c r="L53" s="29">
        <f t="shared" si="4"/>
        <v>0</v>
      </c>
      <c r="M53" s="30">
        <f t="shared" si="2"/>
        <v>0</v>
      </c>
      <c r="N53" s="54"/>
      <c r="O53" s="52"/>
      <c r="P53" s="53"/>
      <c r="Q53" s="29">
        <f t="shared" si="5"/>
        <v>0</v>
      </c>
    </row>
    <row r="54" spans="2:17" ht="13.5" customHeight="1" x14ac:dyDescent="0.2">
      <c r="B54" s="248"/>
      <c r="C54" s="249"/>
      <c r="D54" s="249"/>
      <c r="E54" s="249"/>
      <c r="F54" s="256"/>
      <c r="G54" s="1">
        <v>37</v>
      </c>
      <c r="H54" s="28">
        <f t="shared" si="0"/>
        <v>0</v>
      </c>
      <c r="I54" s="54"/>
      <c r="J54" s="52"/>
      <c r="K54" s="53"/>
      <c r="L54" s="29">
        <f t="shared" si="4"/>
        <v>0</v>
      </c>
      <c r="M54" s="30">
        <f t="shared" si="2"/>
        <v>0</v>
      </c>
      <c r="N54" s="54"/>
      <c r="O54" s="52"/>
      <c r="P54" s="53"/>
      <c r="Q54" s="29">
        <f t="shared" si="5"/>
        <v>0</v>
      </c>
    </row>
    <row r="55" spans="2:17" ht="13.5" customHeight="1" x14ac:dyDescent="0.2">
      <c r="B55" s="248"/>
      <c r="C55" s="249"/>
      <c r="D55" s="249"/>
      <c r="E55" s="249"/>
      <c r="F55" s="256"/>
      <c r="G55" s="1">
        <v>38</v>
      </c>
      <c r="H55" s="31">
        <f t="shared" si="0"/>
        <v>0</v>
      </c>
      <c r="I55" s="54"/>
      <c r="J55" s="52"/>
      <c r="K55" s="53"/>
      <c r="L55" s="29">
        <f t="shared" si="4"/>
        <v>0</v>
      </c>
      <c r="M55" s="30">
        <f t="shared" si="2"/>
        <v>0</v>
      </c>
      <c r="N55" s="54"/>
      <c r="O55" s="52"/>
      <c r="P55" s="53"/>
      <c r="Q55" s="29">
        <f t="shared" si="5"/>
        <v>0</v>
      </c>
    </row>
    <row r="56" spans="2:17" ht="13.5" customHeight="1" x14ac:dyDescent="0.2">
      <c r="B56" s="248"/>
      <c r="C56" s="249"/>
      <c r="D56" s="249"/>
      <c r="E56" s="249"/>
      <c r="F56" s="256"/>
      <c r="G56" s="1">
        <v>39</v>
      </c>
      <c r="H56" s="28">
        <f t="shared" si="0"/>
        <v>0</v>
      </c>
      <c r="I56" s="54"/>
      <c r="J56" s="52"/>
      <c r="K56" s="53"/>
      <c r="L56" s="29">
        <f t="shared" si="4"/>
        <v>0</v>
      </c>
      <c r="M56" s="30">
        <f t="shared" si="2"/>
        <v>0</v>
      </c>
      <c r="N56" s="54"/>
      <c r="O56" s="52"/>
      <c r="P56" s="53"/>
      <c r="Q56" s="29">
        <f t="shared" si="5"/>
        <v>0</v>
      </c>
    </row>
    <row r="57" spans="2:17" ht="13.5" customHeight="1" x14ac:dyDescent="0.2">
      <c r="B57" s="248"/>
      <c r="C57" s="249"/>
      <c r="D57" s="249"/>
      <c r="E57" s="249"/>
      <c r="F57" s="256"/>
      <c r="G57" s="1">
        <v>40</v>
      </c>
      <c r="H57" s="31">
        <f t="shared" si="0"/>
        <v>0</v>
      </c>
      <c r="I57" s="54"/>
      <c r="J57" s="52"/>
      <c r="K57" s="53"/>
      <c r="L57" s="29">
        <f t="shared" si="4"/>
        <v>0</v>
      </c>
      <c r="M57" s="30">
        <f t="shared" si="2"/>
        <v>0</v>
      </c>
      <c r="N57" s="54"/>
      <c r="O57" s="52"/>
      <c r="P57" s="53"/>
      <c r="Q57" s="29">
        <f t="shared" si="5"/>
        <v>0</v>
      </c>
    </row>
    <row r="58" spans="2:17" ht="13.5" customHeight="1" x14ac:dyDescent="0.2">
      <c r="B58" s="248"/>
      <c r="C58" s="249"/>
      <c r="D58" s="249"/>
      <c r="E58" s="249"/>
      <c r="F58" s="256"/>
      <c r="G58" s="1">
        <v>41</v>
      </c>
      <c r="H58" s="28">
        <f t="shared" si="0"/>
        <v>0</v>
      </c>
      <c r="I58" s="54"/>
      <c r="J58" s="52"/>
      <c r="K58" s="53"/>
      <c r="L58" s="29">
        <f t="shared" si="4"/>
        <v>0</v>
      </c>
      <c r="M58" s="30">
        <f t="shared" si="2"/>
        <v>0</v>
      </c>
      <c r="N58" s="54"/>
      <c r="O58" s="52"/>
      <c r="P58" s="53"/>
      <c r="Q58" s="29">
        <f t="shared" si="5"/>
        <v>0</v>
      </c>
    </row>
    <row r="59" spans="2:17" ht="13.5" customHeight="1" x14ac:dyDescent="0.2">
      <c r="B59" s="248"/>
      <c r="C59" s="249"/>
      <c r="D59" s="249"/>
      <c r="E59" s="249"/>
      <c r="F59" s="256"/>
      <c r="G59" s="1">
        <v>42</v>
      </c>
      <c r="H59" s="31">
        <f t="shared" si="0"/>
        <v>0</v>
      </c>
      <c r="I59" s="54"/>
      <c r="J59" s="52"/>
      <c r="K59" s="53"/>
      <c r="L59" s="29">
        <f t="shared" si="4"/>
        <v>0</v>
      </c>
      <c r="M59" s="30">
        <f t="shared" si="2"/>
        <v>0</v>
      </c>
      <c r="N59" s="54"/>
      <c r="O59" s="52"/>
      <c r="P59" s="53"/>
      <c r="Q59" s="29">
        <f t="shared" si="5"/>
        <v>0</v>
      </c>
    </row>
    <row r="60" spans="2:17" ht="13.5" customHeight="1" x14ac:dyDescent="0.2">
      <c r="B60" s="248"/>
      <c r="C60" s="249"/>
      <c r="D60" s="249"/>
      <c r="E60" s="249"/>
      <c r="F60" s="256"/>
      <c r="G60" s="1">
        <v>43</v>
      </c>
      <c r="H60" s="28">
        <f t="shared" si="0"/>
        <v>0</v>
      </c>
      <c r="I60" s="54"/>
      <c r="J60" s="52"/>
      <c r="K60" s="53"/>
      <c r="L60" s="29">
        <f t="shared" si="4"/>
        <v>0</v>
      </c>
      <c r="M60" s="30">
        <f t="shared" si="2"/>
        <v>0</v>
      </c>
      <c r="N60" s="54"/>
      <c r="O60" s="52"/>
      <c r="P60" s="53"/>
      <c r="Q60" s="29">
        <f t="shared" si="5"/>
        <v>0</v>
      </c>
    </row>
    <row r="61" spans="2:17" ht="13.5" customHeight="1" x14ac:dyDescent="0.2">
      <c r="B61" s="248"/>
      <c r="C61" s="249"/>
      <c r="D61" s="249"/>
      <c r="E61" s="249"/>
      <c r="F61" s="256"/>
      <c r="G61" s="1">
        <v>44</v>
      </c>
      <c r="H61" s="31">
        <f t="shared" si="0"/>
        <v>0</v>
      </c>
      <c r="I61" s="54"/>
      <c r="J61" s="52"/>
      <c r="K61" s="53"/>
      <c r="L61" s="29">
        <f t="shared" si="4"/>
        <v>0</v>
      </c>
      <c r="M61" s="30">
        <f t="shared" si="2"/>
        <v>0</v>
      </c>
      <c r="N61" s="54"/>
      <c r="O61" s="52"/>
      <c r="P61" s="53"/>
      <c r="Q61" s="29">
        <f t="shared" si="5"/>
        <v>0</v>
      </c>
    </row>
    <row r="62" spans="2:17" ht="13.5" customHeight="1" x14ac:dyDescent="0.2">
      <c r="B62" s="248"/>
      <c r="C62" s="249"/>
      <c r="D62" s="249"/>
      <c r="E62" s="249"/>
      <c r="F62" s="256"/>
      <c r="G62" s="1">
        <v>45</v>
      </c>
      <c r="H62" s="28">
        <f t="shared" si="0"/>
        <v>0</v>
      </c>
      <c r="I62" s="54"/>
      <c r="J62" s="52"/>
      <c r="K62" s="53"/>
      <c r="L62" s="29">
        <f t="shared" si="4"/>
        <v>0</v>
      </c>
      <c r="M62" s="30">
        <f t="shared" si="2"/>
        <v>0</v>
      </c>
      <c r="N62" s="54"/>
      <c r="O62" s="52"/>
      <c r="P62" s="53"/>
      <c r="Q62" s="29">
        <f t="shared" si="5"/>
        <v>0</v>
      </c>
    </row>
    <row r="63" spans="2:17" ht="13.5" customHeight="1" x14ac:dyDescent="0.2">
      <c r="B63" s="248"/>
      <c r="C63" s="249"/>
      <c r="D63" s="249"/>
      <c r="E63" s="249"/>
      <c r="F63" s="256"/>
      <c r="G63" s="1">
        <v>46</v>
      </c>
      <c r="H63" s="31">
        <f t="shared" si="0"/>
        <v>0</v>
      </c>
      <c r="I63" s="54"/>
      <c r="J63" s="52"/>
      <c r="K63" s="53"/>
      <c r="L63" s="29">
        <f t="shared" si="4"/>
        <v>0</v>
      </c>
      <c r="M63" s="30">
        <f t="shared" si="2"/>
        <v>0</v>
      </c>
      <c r="N63" s="54"/>
      <c r="O63" s="52"/>
      <c r="P63" s="53"/>
      <c r="Q63" s="29">
        <f t="shared" si="5"/>
        <v>0</v>
      </c>
    </row>
    <row r="64" spans="2:17" ht="13.5" customHeight="1" x14ac:dyDescent="0.2">
      <c r="B64" s="248"/>
      <c r="C64" s="249"/>
      <c r="D64" s="249"/>
      <c r="E64" s="249"/>
      <c r="F64" s="256"/>
      <c r="G64" s="1">
        <v>47</v>
      </c>
      <c r="H64" s="28">
        <f t="shared" si="0"/>
        <v>0</v>
      </c>
      <c r="I64" s="54"/>
      <c r="J64" s="52"/>
      <c r="K64" s="53"/>
      <c r="L64" s="29">
        <f t="shared" si="4"/>
        <v>0</v>
      </c>
      <c r="M64" s="30">
        <f t="shared" si="2"/>
        <v>0</v>
      </c>
      <c r="N64" s="54"/>
      <c r="O64" s="52"/>
      <c r="P64" s="53"/>
      <c r="Q64" s="29">
        <f t="shared" si="5"/>
        <v>0</v>
      </c>
    </row>
    <row r="65" spans="2:17" ht="13.5" customHeight="1" x14ac:dyDescent="0.2">
      <c r="B65" s="248"/>
      <c r="C65" s="249"/>
      <c r="D65" s="249"/>
      <c r="E65" s="249"/>
      <c r="F65" s="256"/>
      <c r="G65" s="1">
        <v>48</v>
      </c>
      <c r="H65" s="31">
        <f t="shared" si="0"/>
        <v>0</v>
      </c>
      <c r="I65" s="54"/>
      <c r="J65" s="52"/>
      <c r="K65" s="53"/>
      <c r="L65" s="29">
        <f t="shared" si="4"/>
        <v>0</v>
      </c>
      <c r="M65" s="30">
        <f t="shared" si="2"/>
        <v>0</v>
      </c>
      <c r="N65" s="54"/>
      <c r="O65" s="52"/>
      <c r="P65" s="53"/>
      <c r="Q65" s="29">
        <f t="shared" si="5"/>
        <v>0</v>
      </c>
    </row>
    <row r="66" spans="2:17" ht="13.5" customHeight="1" x14ac:dyDescent="0.2">
      <c r="B66" s="248"/>
      <c r="C66" s="249"/>
      <c r="D66" s="249"/>
      <c r="E66" s="249"/>
      <c r="F66" s="256"/>
      <c r="G66" s="1">
        <v>49</v>
      </c>
      <c r="H66" s="28">
        <f t="shared" si="0"/>
        <v>0</v>
      </c>
      <c r="I66" s="54"/>
      <c r="J66" s="52"/>
      <c r="K66" s="53"/>
      <c r="L66" s="29">
        <f t="shared" si="4"/>
        <v>0</v>
      </c>
      <c r="M66" s="30">
        <f t="shared" si="2"/>
        <v>0</v>
      </c>
      <c r="N66" s="54"/>
      <c r="O66" s="52"/>
      <c r="P66" s="53"/>
      <c r="Q66" s="29">
        <f t="shared" si="5"/>
        <v>0</v>
      </c>
    </row>
    <row r="67" spans="2:17" ht="13.5" customHeight="1" x14ac:dyDescent="0.2">
      <c r="B67" s="248"/>
      <c r="C67" s="249"/>
      <c r="D67" s="249"/>
      <c r="E67" s="249"/>
      <c r="F67" s="256"/>
      <c r="G67" s="1">
        <v>50</v>
      </c>
      <c r="H67" s="31">
        <f t="shared" si="0"/>
        <v>0</v>
      </c>
      <c r="I67" s="54"/>
      <c r="J67" s="52"/>
      <c r="K67" s="53"/>
      <c r="L67" s="29">
        <f t="shared" si="4"/>
        <v>0</v>
      </c>
      <c r="M67" s="30">
        <f t="shared" si="2"/>
        <v>0</v>
      </c>
      <c r="N67" s="54"/>
      <c r="O67" s="52"/>
      <c r="P67" s="53"/>
      <c r="Q67" s="29">
        <f t="shared" si="5"/>
        <v>0</v>
      </c>
    </row>
    <row r="68" spans="2:17" ht="13.5" customHeight="1" x14ac:dyDescent="0.2">
      <c r="B68" s="248"/>
      <c r="C68" s="249"/>
      <c r="D68" s="249"/>
      <c r="E68" s="249"/>
      <c r="F68" s="256"/>
      <c r="G68" s="1">
        <v>51</v>
      </c>
      <c r="H68" s="28">
        <f t="shared" si="0"/>
        <v>0</v>
      </c>
      <c r="I68" s="54"/>
      <c r="J68" s="52"/>
      <c r="K68" s="53"/>
      <c r="L68" s="29">
        <f t="shared" si="4"/>
        <v>0</v>
      </c>
      <c r="M68" s="30">
        <f t="shared" si="2"/>
        <v>0</v>
      </c>
      <c r="N68" s="54"/>
      <c r="O68" s="52"/>
      <c r="P68" s="53"/>
      <c r="Q68" s="29">
        <f t="shared" si="5"/>
        <v>0</v>
      </c>
    </row>
    <row r="69" spans="2:17" ht="13.5" customHeight="1" x14ac:dyDescent="0.2">
      <c r="B69" s="248"/>
      <c r="C69" s="249"/>
      <c r="D69" s="249"/>
      <c r="E69" s="249"/>
      <c r="F69" s="256"/>
      <c r="G69" s="1">
        <v>52</v>
      </c>
      <c r="H69" s="31">
        <f t="shared" si="0"/>
        <v>0</v>
      </c>
      <c r="I69" s="54"/>
      <c r="J69" s="52"/>
      <c r="K69" s="53"/>
      <c r="L69" s="29">
        <f t="shared" si="4"/>
        <v>0</v>
      </c>
      <c r="M69" s="30">
        <f t="shared" si="2"/>
        <v>0</v>
      </c>
      <c r="N69" s="54"/>
      <c r="O69" s="52"/>
      <c r="P69" s="53"/>
      <c r="Q69" s="29">
        <f t="shared" si="5"/>
        <v>0</v>
      </c>
    </row>
    <row r="70" spans="2:17" ht="13.5" customHeight="1" x14ac:dyDescent="0.2">
      <c r="B70" s="248"/>
      <c r="C70" s="249"/>
      <c r="D70" s="249"/>
      <c r="E70" s="249"/>
      <c r="F70" s="256"/>
      <c r="G70" s="1">
        <v>53</v>
      </c>
      <c r="H70" s="28">
        <f t="shared" si="0"/>
        <v>0</v>
      </c>
      <c r="I70" s="54"/>
      <c r="J70" s="52"/>
      <c r="K70" s="53"/>
      <c r="L70" s="29">
        <f t="shared" si="4"/>
        <v>0</v>
      </c>
      <c r="M70" s="30">
        <f t="shared" si="2"/>
        <v>0</v>
      </c>
      <c r="N70" s="54"/>
      <c r="O70" s="52"/>
      <c r="P70" s="53"/>
      <c r="Q70" s="29">
        <f t="shared" si="5"/>
        <v>0</v>
      </c>
    </row>
    <row r="71" spans="2:17" ht="13.5" customHeight="1" x14ac:dyDescent="0.2">
      <c r="B71" s="248"/>
      <c r="C71" s="249"/>
      <c r="D71" s="249"/>
      <c r="E71" s="249"/>
      <c r="F71" s="256"/>
      <c r="G71" s="1">
        <v>54</v>
      </c>
      <c r="H71" s="31">
        <f t="shared" si="0"/>
        <v>0</v>
      </c>
      <c r="I71" s="54"/>
      <c r="J71" s="52"/>
      <c r="K71" s="53"/>
      <c r="L71" s="29">
        <f t="shared" si="4"/>
        <v>0</v>
      </c>
      <c r="M71" s="30">
        <f t="shared" si="2"/>
        <v>0</v>
      </c>
      <c r="N71" s="54"/>
      <c r="O71" s="52"/>
      <c r="P71" s="53"/>
      <c r="Q71" s="29">
        <f t="shared" si="5"/>
        <v>0</v>
      </c>
    </row>
    <row r="72" spans="2:17" ht="13.5" customHeight="1" x14ac:dyDescent="0.2">
      <c r="B72" s="248"/>
      <c r="C72" s="249"/>
      <c r="D72" s="249"/>
      <c r="E72" s="249"/>
      <c r="F72" s="256"/>
      <c r="G72" s="1">
        <v>55</v>
      </c>
      <c r="H72" s="28">
        <f t="shared" si="0"/>
        <v>0</v>
      </c>
      <c r="I72" s="54"/>
      <c r="J72" s="52"/>
      <c r="K72" s="53"/>
      <c r="L72" s="29">
        <f t="shared" si="4"/>
        <v>0</v>
      </c>
      <c r="M72" s="30">
        <f t="shared" si="2"/>
        <v>0</v>
      </c>
      <c r="N72" s="54"/>
      <c r="O72" s="52"/>
      <c r="P72" s="53"/>
      <c r="Q72" s="29">
        <f t="shared" si="5"/>
        <v>0</v>
      </c>
    </row>
    <row r="73" spans="2:17" ht="13.5" customHeight="1" x14ac:dyDescent="0.2">
      <c r="B73" s="248"/>
      <c r="C73" s="249"/>
      <c r="D73" s="249"/>
      <c r="E73" s="249"/>
      <c r="F73" s="256"/>
      <c r="G73" s="1">
        <v>56</v>
      </c>
      <c r="H73" s="31">
        <f t="shared" si="0"/>
        <v>0</v>
      </c>
      <c r="I73" s="54"/>
      <c r="J73" s="52"/>
      <c r="K73" s="53"/>
      <c r="L73" s="29">
        <f t="shared" si="4"/>
        <v>0</v>
      </c>
      <c r="M73" s="30">
        <f t="shared" si="2"/>
        <v>0</v>
      </c>
      <c r="N73" s="54"/>
      <c r="O73" s="52"/>
      <c r="P73" s="53"/>
      <c r="Q73" s="29">
        <f t="shared" si="5"/>
        <v>0</v>
      </c>
    </row>
    <row r="74" spans="2:17" ht="13.5" customHeight="1" x14ac:dyDescent="0.2">
      <c r="B74" s="248"/>
      <c r="C74" s="249"/>
      <c r="D74" s="249"/>
      <c r="E74" s="249"/>
      <c r="F74" s="256"/>
      <c r="G74" s="1">
        <v>57</v>
      </c>
      <c r="H74" s="28">
        <f t="shared" si="0"/>
        <v>0</v>
      </c>
      <c r="I74" s="54"/>
      <c r="J74" s="52"/>
      <c r="K74" s="53"/>
      <c r="L74" s="29">
        <f t="shared" si="4"/>
        <v>0</v>
      </c>
      <c r="M74" s="30">
        <f t="shared" si="2"/>
        <v>0</v>
      </c>
      <c r="N74" s="54"/>
      <c r="O74" s="52"/>
      <c r="P74" s="53"/>
      <c r="Q74" s="29">
        <f t="shared" si="5"/>
        <v>0</v>
      </c>
    </row>
    <row r="75" spans="2:17" ht="13.5" customHeight="1" x14ac:dyDescent="0.2">
      <c r="B75" s="248"/>
      <c r="C75" s="249"/>
      <c r="D75" s="249"/>
      <c r="E75" s="249"/>
      <c r="F75" s="256"/>
      <c r="G75" s="1">
        <v>58</v>
      </c>
      <c r="H75" s="31">
        <f t="shared" si="0"/>
        <v>0</v>
      </c>
      <c r="I75" s="54"/>
      <c r="J75" s="52"/>
      <c r="K75" s="53"/>
      <c r="L75" s="29">
        <f t="shared" si="4"/>
        <v>0</v>
      </c>
      <c r="M75" s="30">
        <f t="shared" si="2"/>
        <v>0</v>
      </c>
      <c r="N75" s="54"/>
      <c r="O75" s="52"/>
      <c r="P75" s="53"/>
      <c r="Q75" s="29">
        <f t="shared" si="5"/>
        <v>0</v>
      </c>
    </row>
    <row r="76" spans="2:17" ht="13.5" customHeight="1" x14ac:dyDescent="0.2">
      <c r="B76" s="248"/>
      <c r="C76" s="249"/>
      <c r="D76" s="249"/>
      <c r="E76" s="249"/>
      <c r="F76" s="256"/>
      <c r="G76" s="1">
        <v>59</v>
      </c>
      <c r="H76" s="28">
        <f t="shared" si="0"/>
        <v>0</v>
      </c>
      <c r="I76" s="54"/>
      <c r="J76" s="52"/>
      <c r="K76" s="53"/>
      <c r="L76" s="29">
        <f t="shared" si="4"/>
        <v>0</v>
      </c>
      <c r="M76" s="30">
        <f t="shared" si="2"/>
        <v>0</v>
      </c>
      <c r="N76" s="54"/>
      <c r="O76" s="52"/>
      <c r="P76" s="53"/>
      <c r="Q76" s="29">
        <f t="shared" si="5"/>
        <v>0</v>
      </c>
    </row>
    <row r="77" spans="2:17" ht="13.5" customHeight="1" x14ac:dyDescent="0.2">
      <c r="B77" s="248"/>
      <c r="C77" s="249"/>
      <c r="D77" s="249"/>
      <c r="E77" s="249"/>
      <c r="F77" s="34"/>
      <c r="G77" s="1">
        <v>80</v>
      </c>
      <c r="H77" s="33">
        <f t="shared" si="0"/>
        <v>0</v>
      </c>
      <c r="I77" s="55"/>
      <c r="J77" s="56"/>
      <c r="K77" s="56"/>
      <c r="L77" s="35">
        <f t="shared" si="4"/>
        <v>0</v>
      </c>
      <c r="M77" s="36">
        <f t="shared" si="2"/>
        <v>0</v>
      </c>
      <c r="N77" s="55"/>
      <c r="O77" s="56"/>
      <c r="P77" s="56"/>
      <c r="Q77" s="35">
        <f t="shared" si="5"/>
        <v>0</v>
      </c>
    </row>
    <row r="78" spans="2:17" ht="13.5" customHeight="1" x14ac:dyDescent="0.2">
      <c r="B78" s="248"/>
      <c r="C78" s="249"/>
      <c r="D78" s="249"/>
      <c r="E78" s="249"/>
    </row>
    <row r="79" spans="2:17" ht="13.5" customHeight="1" x14ac:dyDescent="0.2">
      <c r="B79" s="248"/>
      <c r="C79" s="249"/>
      <c r="D79" s="249"/>
      <c r="E79" s="249"/>
      <c r="G79" s="16"/>
      <c r="J79" s="16"/>
      <c r="K79" s="17" t="s">
        <v>29</v>
      </c>
      <c r="L79" s="37">
        <f>SUM(L18:L77)</f>
        <v>0</v>
      </c>
      <c r="M79" s="16"/>
      <c r="O79" s="16"/>
      <c r="P79" s="17" t="s">
        <v>29</v>
      </c>
      <c r="Q79" s="37">
        <f>SUM(Q18:Q77)</f>
        <v>0</v>
      </c>
    </row>
    <row r="80" spans="2:17" ht="13.5" customHeight="1" x14ac:dyDescent="0.2">
      <c r="B80" s="248"/>
      <c r="C80" s="249"/>
      <c r="D80" s="249"/>
      <c r="E80" s="249"/>
      <c r="G80" s="16"/>
      <c r="H80" s="16"/>
      <c r="I80" s="38"/>
      <c r="J80" s="16"/>
      <c r="K80" s="16"/>
      <c r="L80" s="16"/>
      <c r="M80" s="16"/>
    </row>
    <row r="81" spans="2:19" ht="13.5" customHeight="1" x14ac:dyDescent="0.2">
      <c r="B81" s="248"/>
      <c r="C81" s="249"/>
      <c r="D81" s="249"/>
      <c r="E81" s="249"/>
      <c r="G81" s="16"/>
      <c r="H81" s="16"/>
      <c r="I81" s="38"/>
      <c r="J81" s="257" t="s">
        <v>30</v>
      </c>
      <c r="K81" s="257"/>
      <c r="L81" s="39">
        <f>+SUM(H18:H77)+SUM(M18:M77)</f>
        <v>0</v>
      </c>
      <c r="M81" s="16"/>
    </row>
    <row r="82" spans="2:19" ht="13.5" customHeight="1" x14ac:dyDescent="0.2">
      <c r="B82" s="248"/>
      <c r="C82" s="249"/>
      <c r="D82" s="249"/>
      <c r="E82" s="249"/>
      <c r="G82" s="16"/>
      <c r="H82" s="16"/>
      <c r="I82" s="38"/>
      <c r="J82" s="16"/>
      <c r="K82" s="16"/>
      <c r="L82" s="16"/>
      <c r="M82" s="16"/>
    </row>
    <row r="83" spans="2:19" ht="13.5" customHeight="1" x14ac:dyDescent="0.2">
      <c r="B83" s="248"/>
      <c r="C83" s="249"/>
      <c r="D83" s="249"/>
      <c r="E83" s="249"/>
      <c r="G83" s="16"/>
      <c r="H83" s="16"/>
      <c r="J83" s="242" t="s">
        <v>31</v>
      </c>
      <c r="K83" s="242"/>
      <c r="L83" s="252">
        <f>IF(L81&lt;3,1,IF(L81&gt;=3,1.12*(POWER(L81,-1/8))))</f>
        <v>1</v>
      </c>
      <c r="M83" s="16"/>
    </row>
    <row r="84" spans="2:19" ht="13.5" customHeight="1" x14ac:dyDescent="0.2">
      <c r="B84" s="248"/>
      <c r="C84" s="249"/>
      <c r="D84" s="249"/>
      <c r="E84" s="249"/>
      <c r="G84" s="16"/>
      <c r="H84" s="16"/>
      <c r="I84" s="40"/>
      <c r="J84" s="242"/>
      <c r="K84" s="242"/>
      <c r="L84" s="252"/>
      <c r="M84" s="16"/>
    </row>
    <row r="85" spans="2:19" ht="13.5" customHeight="1" x14ac:dyDescent="0.2">
      <c r="B85" s="248"/>
      <c r="C85" s="249"/>
      <c r="D85" s="249"/>
      <c r="E85" s="249"/>
      <c r="G85" s="16"/>
      <c r="H85" s="16"/>
      <c r="I85" s="40"/>
      <c r="J85" s="41"/>
      <c r="K85" s="41"/>
      <c r="L85" s="41"/>
      <c r="M85" s="16"/>
    </row>
    <row r="86" spans="2:19" ht="17.25" customHeight="1" x14ac:dyDescent="0.2">
      <c r="B86" s="248"/>
      <c r="C86" s="249"/>
      <c r="D86" s="249"/>
      <c r="E86" s="249"/>
      <c r="G86" s="16"/>
      <c r="J86" s="253" t="s">
        <v>32</v>
      </c>
      <c r="K86" s="253"/>
      <c r="L86" s="253"/>
      <c r="M86" s="253"/>
      <c r="N86" s="46">
        <f>IF(L81&gt;0,IF(+L79*L83+Q79*L83&lt;U22,U22,+L79*L83+Q79*L83),0)</f>
        <v>0</v>
      </c>
    </row>
    <row r="87" spans="2:19" ht="13.5" customHeight="1" x14ac:dyDescent="0.2">
      <c r="B87" s="248"/>
      <c r="C87" s="249"/>
      <c r="D87" s="249"/>
      <c r="E87" s="249"/>
      <c r="G87" s="16"/>
      <c r="H87" s="16"/>
      <c r="I87" s="16"/>
      <c r="J87" s="16"/>
      <c r="K87" s="16"/>
      <c r="L87" s="16"/>
      <c r="M87" s="16"/>
      <c r="P87" s="254"/>
      <c r="Q87" s="255"/>
    </row>
    <row r="88" spans="2:19" ht="20.25" customHeight="1" x14ac:dyDescent="0.2">
      <c r="B88" s="248"/>
      <c r="C88" s="249"/>
      <c r="D88" s="249"/>
      <c r="E88" s="249"/>
      <c r="G88" s="16"/>
      <c r="H88" s="16"/>
      <c r="I88" s="16"/>
      <c r="J88" s="243" t="s">
        <v>33</v>
      </c>
      <c r="K88" s="243"/>
      <c r="L88" s="243"/>
      <c r="M88" s="243"/>
      <c r="N88" s="60">
        <f>ROUNDUP(N86,0)</f>
        <v>0</v>
      </c>
      <c r="P88" s="255"/>
      <c r="Q88" s="255"/>
    </row>
    <row r="89" spans="2:19" ht="15" customHeight="1" x14ac:dyDescent="0.2">
      <c r="B89" s="42"/>
      <c r="C89" s="42"/>
      <c r="D89" s="42"/>
      <c r="E89" s="19"/>
      <c r="J89" s="244" t="s">
        <v>34</v>
      </c>
      <c r="K89" s="244"/>
      <c r="L89" s="244"/>
      <c r="M89" s="244"/>
      <c r="N89" s="244"/>
      <c r="P89" s="255"/>
      <c r="Q89" s="255"/>
    </row>
    <row r="90" spans="2:19" ht="13.5" customHeight="1" x14ac:dyDescent="0.2">
      <c r="B90" s="42"/>
      <c r="C90" s="42"/>
      <c r="D90" s="42"/>
      <c r="E90" s="19"/>
      <c r="J90" s="244"/>
      <c r="K90" s="244"/>
      <c r="L90" s="244"/>
      <c r="M90" s="244"/>
      <c r="N90" s="244"/>
      <c r="P90" s="255"/>
      <c r="Q90" s="255"/>
    </row>
    <row r="91" spans="2:19" ht="13.5" customHeight="1" x14ac:dyDescent="0.2">
      <c r="B91" s="42"/>
      <c r="C91" s="42"/>
      <c r="D91" s="42"/>
      <c r="E91" s="19"/>
      <c r="P91" s="255"/>
      <c r="Q91" s="255"/>
      <c r="S91" s="43" t="s">
        <v>35</v>
      </c>
    </row>
    <row r="92" spans="2:19" ht="13.5" customHeight="1" x14ac:dyDescent="0.2">
      <c r="B92" s="42"/>
      <c r="C92" s="42"/>
      <c r="D92" s="42"/>
      <c r="E92" s="19"/>
      <c r="J92" s="245" t="str">
        <f>IF(N88&lt;N86,S91,"")</f>
        <v/>
      </c>
      <c r="K92" s="245"/>
      <c r="L92" s="245"/>
      <c r="M92" s="245"/>
      <c r="N92" s="245"/>
      <c r="P92" s="255"/>
      <c r="Q92" s="255"/>
    </row>
    <row r="93" spans="2:19" ht="13.5" customHeight="1" x14ac:dyDescent="0.2">
      <c r="B93" s="42"/>
      <c r="C93" s="42"/>
      <c r="D93" s="42"/>
      <c r="E93" s="19"/>
      <c r="J93" s="245"/>
      <c r="K93" s="245"/>
      <c r="L93" s="245"/>
      <c r="M93" s="245"/>
      <c r="N93" s="245"/>
      <c r="P93" s="246" t="s">
        <v>36</v>
      </c>
      <c r="Q93" s="246"/>
    </row>
  </sheetData>
  <mergeCells count="29">
    <mergeCell ref="J11:K11"/>
    <mergeCell ref="L11:M11"/>
    <mergeCell ref="O2:P2"/>
    <mergeCell ref="O3:P3"/>
    <mergeCell ref="O4:P4"/>
    <mergeCell ref="I9:Q9"/>
    <mergeCell ref="O5:P5"/>
    <mergeCell ref="O6:P6"/>
    <mergeCell ref="O7:P7"/>
    <mergeCell ref="J92:N93"/>
    <mergeCell ref="P93:Q93"/>
    <mergeCell ref="Y15:Z15"/>
    <mergeCell ref="B15:B88"/>
    <mergeCell ref="C15:C88"/>
    <mergeCell ref="D15:D88"/>
    <mergeCell ref="F15:G16"/>
    <mergeCell ref="I15:L15"/>
    <mergeCell ref="N15:Q15"/>
    <mergeCell ref="L83:L84"/>
    <mergeCell ref="J86:M86"/>
    <mergeCell ref="P87:Q92"/>
    <mergeCell ref="E17:E88"/>
    <mergeCell ref="F27:F76"/>
    <mergeCell ref="J81:K81"/>
    <mergeCell ref="S21:T21"/>
    <mergeCell ref="S22:T22"/>
    <mergeCell ref="J83:K84"/>
    <mergeCell ref="J88:M88"/>
    <mergeCell ref="J89:N90"/>
  </mergeCells>
  <phoneticPr fontId="0" type="noConversion"/>
  <conditionalFormatting sqref="I18:K77 N18:P77">
    <cfRule type="cellIs" dxfId="6" priority="3" stopIfTrue="1" operator="greaterThan">
      <formula>0</formula>
    </cfRule>
  </conditionalFormatting>
  <conditionalFormatting sqref="J92">
    <cfRule type="cellIs" dxfId="5" priority="8" stopIfTrue="1" operator="equal">
      <formula>$S$91</formula>
    </cfRule>
  </conditionalFormatting>
  <conditionalFormatting sqref="N88">
    <cfRule type="cellIs" dxfId="4" priority="2" stopIfTrue="1" operator="notEqual">
      <formula>0</formula>
    </cfRule>
    <cfRule type="cellIs" dxfId="3" priority="6" stopIfTrue="1" operator="lessThan">
      <formula>$N$86</formula>
    </cfRule>
  </conditionalFormatting>
  <conditionalFormatting sqref="O2:O3 M3:M4 J4 O6:Q6 O7 Q7">
    <cfRule type="cellIs" dxfId="2" priority="4" stopIfTrue="1" operator="greaterThan">
      <formula>0</formula>
    </cfRule>
  </conditionalFormatting>
  <conditionalFormatting sqref="O4:P5">
    <cfRule type="cellIs" dxfId="1" priority="1" stopIfTrue="1" operator="greaterThan">
      <formula>0</formula>
    </cfRule>
  </conditionalFormatting>
  <dataValidations count="1">
    <dataValidation type="list" allowBlank="1" showErrorMessage="1" sqref="I18:I77 N18:N77" xr:uid="{68565B8E-E504-4AFB-8A5D-217912154377}">
      <formula1>"Habilitación,Inspección Periódica,Extensión de Vida Util"</formula1>
      <formula2>0</formula2>
    </dataValidation>
  </dataValidations>
  <printOptions horizontalCentered="1" verticalCentered="1"/>
  <pageMargins left="0" right="0" top="0" bottom="0" header="0" footer="0"/>
  <pageSetup paperSize="9" scale="65" firstPageNumber="0" orientation="portrait" r:id="rId1"/>
  <headerFooter scaleWithDoc="0" alignWithMargins="0"/>
  <ignoredErrors>
    <ignoredError sqref="N88 O2:P7" unlockedFormula="1"/>
  </ignoredError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4E77D-27E8-4A5A-9A26-58CEB53E70F2}">
  <sheetPr>
    <pageSetUpPr fitToPage="1"/>
  </sheetPr>
  <dimension ref="A1:IV178"/>
  <sheetViews>
    <sheetView zoomScale="120" zoomScaleNormal="120" workbookViewId="0">
      <selection activeCell="S31" sqref="S31:BK31"/>
    </sheetView>
  </sheetViews>
  <sheetFormatPr baseColWidth="10" defaultColWidth="11.42578125" defaultRowHeight="11.25" x14ac:dyDescent="0.2"/>
  <cols>
    <col min="1" max="1" width="0.85546875" style="66" customWidth="1"/>
    <col min="2" max="14" width="1.7109375" style="66" customWidth="1"/>
    <col min="15" max="15" width="3.140625" style="66" customWidth="1"/>
    <col min="16" max="21" width="1.7109375" style="66" customWidth="1"/>
    <col min="22" max="22" width="4.140625" style="66" customWidth="1"/>
    <col min="23" max="26" width="1.7109375" style="66" customWidth="1"/>
    <col min="27" max="27" width="6.28515625" style="66" customWidth="1"/>
    <col min="28" max="28" width="1.7109375" style="66" customWidth="1"/>
    <col min="29" max="29" width="3.140625" style="66" customWidth="1"/>
    <col min="30" max="34" width="1.7109375" style="66" customWidth="1"/>
    <col min="35" max="35" width="3" style="66" customWidth="1"/>
    <col min="36" max="36" width="3.7109375" style="66" customWidth="1"/>
    <col min="37" max="41" width="1.7109375" style="66" customWidth="1"/>
    <col min="42" max="42" width="2.140625" style="66" customWidth="1"/>
    <col min="43" max="43" width="3.7109375" style="66" customWidth="1"/>
    <col min="44" max="48" width="1.7109375" style="66" customWidth="1"/>
    <col min="49" max="49" width="2.85546875" style="66" customWidth="1"/>
    <col min="50" max="51" width="1.7109375" style="66" customWidth="1"/>
    <col min="52" max="52" width="2.28515625" style="66" customWidth="1"/>
    <col min="53" max="55" width="1.7109375" style="66" customWidth="1"/>
    <col min="56" max="56" width="4.28515625" style="66" customWidth="1"/>
    <col min="57" max="57" width="1.7109375" style="66" customWidth="1"/>
    <col min="58" max="58" width="2.85546875" style="66" customWidth="1"/>
    <col min="59" max="59" width="2.5703125" style="66" customWidth="1"/>
    <col min="60" max="60" width="3.7109375" style="66" customWidth="1"/>
    <col min="61" max="62" width="1.7109375" style="66" customWidth="1"/>
    <col min="63" max="63" width="2" style="66" customWidth="1"/>
    <col min="64" max="64" width="1.85546875" style="66" customWidth="1"/>
    <col min="65" max="65" width="0.85546875" style="66" customWidth="1"/>
    <col min="66" max="16384" width="11.42578125" style="66"/>
  </cols>
  <sheetData>
    <row r="1" spans="1:103" ht="3" customHeight="1" x14ac:dyDescent="0.2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130"/>
      <c r="BM1" s="129"/>
    </row>
    <row r="2" spans="1:103" ht="20.25" customHeight="1" x14ac:dyDescent="0.2">
      <c r="A2" s="130"/>
      <c r="E2" s="125"/>
      <c r="F2" s="69"/>
      <c r="BM2" s="129"/>
    </row>
    <row r="3" spans="1:103" ht="20.25" customHeight="1" x14ac:dyDescent="0.2">
      <c r="A3" s="130"/>
      <c r="E3" s="125"/>
      <c r="F3" s="69"/>
      <c r="T3" s="123"/>
      <c r="U3" s="123"/>
      <c r="V3" s="123"/>
      <c r="W3" s="123"/>
      <c r="X3" s="123"/>
      <c r="Y3" s="123"/>
      <c r="Z3" s="123"/>
      <c r="BM3" s="129"/>
    </row>
    <row r="4" spans="1:103" ht="25.5" customHeight="1" x14ac:dyDescent="0.25">
      <c r="A4" s="130"/>
      <c r="F4" s="124"/>
      <c r="G4" s="124"/>
      <c r="H4" s="124"/>
      <c r="I4" s="124"/>
      <c r="J4" s="124"/>
      <c r="K4" s="124"/>
      <c r="T4" s="119"/>
      <c r="U4" s="119"/>
      <c r="V4" s="119"/>
      <c r="W4" s="119"/>
      <c r="X4" s="119"/>
      <c r="Y4" s="119"/>
      <c r="Z4" s="119"/>
      <c r="BM4" s="129"/>
    </row>
    <row r="5" spans="1:103" ht="54" customHeight="1" x14ac:dyDescent="0.2">
      <c r="A5" s="130"/>
      <c r="B5" s="123"/>
      <c r="F5" s="121"/>
      <c r="G5" s="121"/>
      <c r="H5" s="121"/>
      <c r="T5" s="119"/>
      <c r="U5" s="119"/>
      <c r="V5" s="119"/>
      <c r="W5" s="119"/>
      <c r="X5" s="119"/>
      <c r="Y5" s="119"/>
      <c r="Z5" s="119"/>
      <c r="BM5" s="129"/>
    </row>
    <row r="6" spans="1:103" ht="24.75" customHeight="1" x14ac:dyDescent="0.25">
      <c r="A6" s="130"/>
      <c r="B6" s="139"/>
      <c r="C6" s="140"/>
      <c r="D6" s="140"/>
      <c r="E6" s="122"/>
      <c r="F6" s="121"/>
      <c r="G6" s="121"/>
      <c r="H6" s="121"/>
      <c r="R6" s="120" t="s">
        <v>153</v>
      </c>
      <c r="T6" s="119"/>
      <c r="U6" s="119"/>
      <c r="V6" s="119"/>
      <c r="W6" s="119"/>
      <c r="X6" s="119"/>
      <c r="Y6" s="119"/>
      <c r="Z6" s="119"/>
      <c r="BM6" s="129"/>
      <c r="BR6" s="62"/>
    </row>
    <row r="7" spans="1:103" ht="9.75" customHeight="1" x14ac:dyDescent="0.2">
      <c r="A7" s="130"/>
      <c r="BM7" s="129"/>
    </row>
    <row r="8" spans="1:103" s="75" customFormat="1" ht="24" customHeight="1" x14ac:dyDescent="0.2">
      <c r="A8" s="130"/>
      <c r="B8" s="79" t="s">
        <v>152</v>
      </c>
      <c r="J8" s="142">
        <f>DATOS!$G$4</f>
        <v>0</v>
      </c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74" t="s">
        <v>151</v>
      </c>
      <c r="V8" s="143">
        <f>DATOS!$G$5</f>
        <v>0</v>
      </c>
      <c r="W8" s="143"/>
      <c r="X8" s="143"/>
      <c r="Y8" s="143"/>
      <c r="Z8" s="143"/>
      <c r="AA8" s="143"/>
      <c r="AB8" s="143"/>
      <c r="AC8" s="143"/>
      <c r="AD8" s="143"/>
      <c r="AE8" s="143"/>
      <c r="AF8" s="143"/>
      <c r="AG8" s="143"/>
      <c r="AH8" s="143"/>
      <c r="AI8" s="143"/>
      <c r="AJ8" s="143"/>
      <c r="AK8" s="143"/>
      <c r="AL8" s="79" t="s">
        <v>150</v>
      </c>
      <c r="AM8" s="118"/>
      <c r="AO8" s="142">
        <f>DATOS!$G$7</f>
        <v>0</v>
      </c>
      <c r="AP8" s="142"/>
      <c r="AQ8" s="142"/>
      <c r="AR8" s="142"/>
      <c r="AS8" s="142"/>
      <c r="AT8" s="142"/>
      <c r="AU8" s="142"/>
      <c r="AV8" s="142"/>
      <c r="AW8" s="142"/>
      <c r="AX8" s="142"/>
      <c r="AY8" s="142"/>
      <c r="AZ8" s="142"/>
      <c r="BA8" s="142"/>
      <c r="BB8" s="142"/>
      <c r="BC8" s="142"/>
      <c r="BD8" s="142"/>
      <c r="BE8" s="142"/>
      <c r="BF8" s="142"/>
      <c r="BG8" s="142"/>
      <c r="BH8" s="142"/>
      <c r="BI8" s="142"/>
      <c r="BJ8" s="142"/>
      <c r="BK8" s="142"/>
      <c r="BL8" s="142"/>
      <c r="BM8" s="129"/>
      <c r="BN8" s="66"/>
      <c r="BS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</row>
    <row r="9" spans="1:103" s="75" customFormat="1" ht="3" customHeight="1" x14ac:dyDescent="0.2">
      <c r="A9" s="130"/>
      <c r="B9" s="79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78"/>
      <c r="V9" s="78"/>
      <c r="W9" s="78"/>
      <c r="X9" s="78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7"/>
      <c r="AJ9" s="117"/>
      <c r="AK9" s="117"/>
      <c r="AL9" s="117"/>
      <c r="AM9" s="117"/>
      <c r="AN9" s="117"/>
      <c r="AO9" s="115"/>
      <c r="AP9" s="115"/>
      <c r="AQ9" s="115"/>
      <c r="AR9" s="115"/>
      <c r="AS9" s="115"/>
      <c r="AT9" s="115"/>
      <c r="AU9" s="115"/>
      <c r="AV9" s="115"/>
      <c r="AW9" s="115"/>
      <c r="AX9" s="79"/>
      <c r="AY9" s="79"/>
      <c r="BC9" s="116"/>
      <c r="BD9" s="116"/>
      <c r="BE9" s="116"/>
      <c r="BF9" s="116"/>
      <c r="BG9" s="116"/>
      <c r="BH9" s="79"/>
      <c r="BM9" s="129"/>
      <c r="BS9" s="66"/>
      <c r="CB9" s="66"/>
      <c r="CC9" s="66"/>
      <c r="CD9" s="66"/>
      <c r="CE9" s="66"/>
      <c r="CF9" s="66"/>
      <c r="CG9" s="66"/>
      <c r="CH9" s="66"/>
      <c r="CI9" s="66"/>
      <c r="CJ9" s="66"/>
      <c r="CK9" s="66"/>
      <c r="CL9" s="66"/>
      <c r="CM9" s="66"/>
      <c r="CN9" s="66"/>
      <c r="CO9" s="66"/>
      <c r="CP9" s="66"/>
      <c r="CQ9" s="66"/>
      <c r="CR9" s="66"/>
      <c r="CS9" s="66"/>
      <c r="CT9" s="66"/>
      <c r="CU9" s="66"/>
      <c r="CV9" s="66"/>
      <c r="CW9" s="66"/>
      <c r="CX9" s="66"/>
      <c r="CY9" s="66"/>
    </row>
    <row r="10" spans="1:103" ht="14.25" customHeight="1" x14ac:dyDescent="0.2">
      <c r="A10" s="130"/>
      <c r="B10" s="144" t="s">
        <v>149</v>
      </c>
      <c r="C10" s="144"/>
      <c r="D10" s="144"/>
      <c r="E10" s="144"/>
      <c r="F10" s="142">
        <f>DATOS!$G$8</f>
        <v>0</v>
      </c>
      <c r="G10" s="142"/>
      <c r="H10" s="142"/>
      <c r="I10" s="142"/>
      <c r="J10" s="142"/>
      <c r="K10" s="142"/>
      <c r="L10" s="142"/>
      <c r="M10" s="142"/>
      <c r="N10" s="147" t="s">
        <v>148</v>
      </c>
      <c r="O10" s="147"/>
      <c r="P10" s="147"/>
      <c r="Q10" s="147"/>
      <c r="R10" s="147"/>
      <c r="S10" s="141">
        <f>DATOS!$G$11</f>
        <v>0</v>
      </c>
      <c r="T10" s="141"/>
      <c r="U10" s="141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  <c r="AJ10" s="75" t="s">
        <v>147</v>
      </c>
      <c r="AK10" s="141">
        <f>DATOS!$G$12</f>
        <v>0</v>
      </c>
      <c r="AL10" s="141"/>
      <c r="AM10" s="141"/>
      <c r="AN10" s="141"/>
      <c r="AO10" s="147" t="s">
        <v>42</v>
      </c>
      <c r="AP10" s="147"/>
      <c r="AQ10" s="147"/>
      <c r="AR10" s="147"/>
      <c r="AS10" s="147"/>
      <c r="AT10" s="145">
        <f>DATOS!$G$13</f>
        <v>0</v>
      </c>
      <c r="AU10" s="145"/>
      <c r="AV10" s="145"/>
      <c r="AW10" s="145"/>
      <c r="AX10" s="145"/>
      <c r="AY10" s="145"/>
      <c r="AZ10" s="145"/>
      <c r="BA10" s="145"/>
      <c r="BB10" s="145"/>
      <c r="BC10" s="145"/>
      <c r="BD10" s="145"/>
      <c r="BE10" s="145"/>
      <c r="BF10" s="145"/>
      <c r="BG10" s="145"/>
      <c r="BH10" s="145"/>
      <c r="BI10" s="145"/>
      <c r="BJ10" s="145"/>
      <c r="BK10" s="145"/>
      <c r="BL10" s="145"/>
      <c r="BM10" s="129"/>
      <c r="BN10" s="62"/>
      <c r="BO10" s="62"/>
      <c r="BP10" s="62"/>
      <c r="BQ10" s="62"/>
      <c r="BR10" s="62"/>
    </row>
    <row r="11" spans="1:103" ht="3" customHeight="1" x14ac:dyDescent="0.2">
      <c r="A11" s="130"/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78"/>
      <c r="AB11" s="78"/>
      <c r="AC11" s="78"/>
      <c r="AD11" s="78"/>
      <c r="AE11" s="115"/>
      <c r="AF11" s="115"/>
      <c r="AG11" s="115"/>
      <c r="AH11" s="115"/>
      <c r="AI11" s="115"/>
      <c r="AJ11" s="115"/>
      <c r="AK11" s="115"/>
      <c r="AL11" s="115"/>
      <c r="AM11" s="115"/>
      <c r="AN11" s="75"/>
      <c r="AO11" s="75"/>
      <c r="AP11" s="75"/>
      <c r="AQ11" s="75"/>
      <c r="AR11" s="75"/>
      <c r="AS11" s="75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2"/>
      <c r="BF11" s="112"/>
      <c r="BG11" s="112"/>
      <c r="BH11" s="112"/>
      <c r="BI11" s="112"/>
      <c r="BJ11" s="112"/>
      <c r="BK11" s="112"/>
      <c r="BL11" s="75"/>
      <c r="BM11" s="129"/>
      <c r="BN11" s="62"/>
      <c r="BO11" s="62"/>
      <c r="BP11" s="62"/>
      <c r="BQ11" s="62"/>
      <c r="BR11" s="62"/>
    </row>
    <row r="12" spans="1:103" ht="12.75" customHeight="1" x14ac:dyDescent="0.2">
      <c r="A12" s="130"/>
      <c r="B12" s="75" t="s">
        <v>146</v>
      </c>
      <c r="C12" s="75"/>
      <c r="D12" s="75"/>
      <c r="E12" s="75"/>
      <c r="F12" s="75"/>
      <c r="G12" s="146">
        <f>DATOS!$G$16</f>
        <v>0</v>
      </c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79" t="s">
        <v>145</v>
      </c>
      <c r="AA12" s="113"/>
      <c r="AB12" s="113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141">
        <f>DATOS!$G$18</f>
        <v>0</v>
      </c>
      <c r="AP12" s="141"/>
      <c r="AQ12" s="141"/>
      <c r="AR12" s="141"/>
      <c r="AS12" s="141"/>
      <c r="AT12" s="141"/>
      <c r="AU12" s="141"/>
      <c r="AV12" s="141"/>
      <c r="AW12" s="141"/>
      <c r="AX12" s="141"/>
      <c r="AY12" s="141"/>
      <c r="AZ12" s="141"/>
      <c r="BA12" s="141"/>
      <c r="BB12" s="141"/>
      <c r="BC12" s="141"/>
      <c r="BD12" s="141"/>
      <c r="BE12" s="141"/>
      <c r="BF12" s="141"/>
      <c r="BG12" s="141"/>
      <c r="BH12" s="141"/>
      <c r="BI12" s="141"/>
      <c r="BJ12" s="141"/>
      <c r="BK12" s="141"/>
      <c r="BL12" s="75"/>
      <c r="BM12" s="129"/>
    </row>
    <row r="13" spans="1:103" ht="3" customHeight="1" x14ac:dyDescent="0.2">
      <c r="A13" s="130"/>
      <c r="B13" s="75"/>
      <c r="C13" s="75"/>
      <c r="D13" s="75"/>
      <c r="E13" s="75"/>
      <c r="F13" s="75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79"/>
      <c r="AA13" s="113"/>
      <c r="AB13" s="113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111"/>
      <c r="AP13" s="111"/>
      <c r="AQ13" s="111"/>
      <c r="AR13" s="111"/>
      <c r="AS13" s="111"/>
      <c r="AT13" s="111"/>
      <c r="AU13" s="111"/>
      <c r="AV13" s="111"/>
      <c r="AW13" s="111"/>
      <c r="AX13" s="111"/>
      <c r="AY13" s="111"/>
      <c r="AZ13" s="111"/>
      <c r="BA13" s="111"/>
      <c r="BB13" s="111"/>
      <c r="BC13" s="111"/>
      <c r="BD13" s="111"/>
      <c r="BE13" s="111"/>
      <c r="BF13" s="111"/>
      <c r="BG13" s="111"/>
      <c r="BH13" s="111"/>
      <c r="BI13" s="111"/>
      <c r="BJ13" s="111"/>
      <c r="BK13" s="111"/>
      <c r="BL13" s="75"/>
      <c r="BM13" s="129"/>
    </row>
    <row r="14" spans="1:103" ht="12.75" customHeight="1" x14ac:dyDescent="0.2">
      <c r="A14" s="130"/>
      <c r="B14" s="144" t="s">
        <v>89</v>
      </c>
      <c r="C14" s="144"/>
      <c r="D14" s="144"/>
      <c r="E14" s="141">
        <f>DATOS!$G$19</f>
        <v>0</v>
      </c>
      <c r="F14" s="141"/>
      <c r="G14" s="141"/>
      <c r="H14" s="141"/>
      <c r="I14" s="141"/>
      <c r="J14" s="141"/>
      <c r="K14" s="141"/>
      <c r="L14" s="141"/>
      <c r="M14" s="79" t="s">
        <v>144</v>
      </c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148">
        <f>DATOS!$G$20</f>
        <v>0</v>
      </c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  <c r="AN14" s="148"/>
      <c r="AO14" s="79" t="s">
        <v>143</v>
      </c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141">
        <f>DATOS!$G$21</f>
        <v>0</v>
      </c>
      <c r="BG14" s="141"/>
      <c r="BH14" s="141"/>
      <c r="BI14" s="141"/>
      <c r="BJ14" s="141"/>
      <c r="BK14" s="141"/>
      <c r="BL14" s="141"/>
      <c r="BM14" s="129"/>
    </row>
    <row r="15" spans="1:103" ht="3" customHeight="1" x14ac:dyDescent="0.2">
      <c r="A15" s="130"/>
      <c r="B15" s="78"/>
      <c r="C15" s="78"/>
      <c r="D15" s="78"/>
      <c r="E15" s="111"/>
      <c r="F15" s="111"/>
      <c r="G15" s="111"/>
      <c r="H15" s="111"/>
      <c r="I15" s="111"/>
      <c r="J15" s="111"/>
      <c r="K15" s="111"/>
      <c r="L15" s="111"/>
      <c r="M15" s="79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111"/>
      <c r="Z15" s="111"/>
      <c r="AA15" s="111"/>
      <c r="AB15" s="111"/>
      <c r="AC15" s="111"/>
      <c r="AD15" s="111"/>
      <c r="AE15" s="111"/>
      <c r="AF15" s="111"/>
      <c r="AG15" s="111"/>
      <c r="AH15" s="111"/>
      <c r="AI15" s="111"/>
      <c r="AJ15" s="111"/>
      <c r="AK15" s="111"/>
      <c r="AL15" s="111"/>
      <c r="AM15" s="111"/>
      <c r="AN15" s="111"/>
      <c r="AO15" s="79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111"/>
      <c r="BG15" s="111"/>
      <c r="BH15" s="111"/>
      <c r="BI15" s="111"/>
      <c r="BJ15" s="111"/>
      <c r="BK15" s="111"/>
      <c r="BL15" s="75"/>
      <c r="BM15" s="129"/>
    </row>
    <row r="16" spans="1:103" ht="12.75" customHeight="1" x14ac:dyDescent="0.2">
      <c r="A16" s="130"/>
      <c r="B16" s="75" t="s">
        <v>142</v>
      </c>
      <c r="C16" s="75"/>
      <c r="D16" s="75"/>
      <c r="E16" s="75"/>
      <c r="F16" s="75"/>
      <c r="G16" s="75"/>
      <c r="H16" s="75"/>
      <c r="I16" s="75"/>
      <c r="J16" s="75"/>
      <c r="K16" s="177">
        <f>DATOS!$G$23</f>
        <v>0</v>
      </c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  <c r="AA16" s="177"/>
      <c r="AB16" s="177"/>
      <c r="AC16" s="177"/>
      <c r="AD16" s="177"/>
      <c r="AE16" s="141">
        <f>DATOS!$G$24</f>
        <v>0</v>
      </c>
      <c r="AF16" s="141"/>
      <c r="AG16" s="141"/>
      <c r="AH16" s="141"/>
      <c r="AI16" s="141"/>
      <c r="AJ16" s="141"/>
      <c r="AK16" s="141"/>
      <c r="AL16" s="141"/>
      <c r="AM16" s="141"/>
      <c r="AN16" s="141"/>
      <c r="AO16" s="79" t="s">
        <v>141</v>
      </c>
      <c r="AP16" s="75"/>
      <c r="AQ16" s="75"/>
      <c r="AR16" s="75"/>
      <c r="AS16" s="75"/>
      <c r="AT16" s="141">
        <f>DATOS!$G$25</f>
        <v>0</v>
      </c>
      <c r="AU16" s="141"/>
      <c r="AV16" s="141"/>
      <c r="AW16" s="141"/>
      <c r="AX16" s="141"/>
      <c r="AY16" s="141"/>
      <c r="AZ16" s="141"/>
      <c r="BA16" s="141"/>
      <c r="BB16" s="141"/>
      <c r="BC16" s="141"/>
      <c r="BD16" s="141"/>
      <c r="BE16" s="141"/>
      <c r="BF16" s="141"/>
      <c r="BG16" s="141"/>
      <c r="BH16" s="141"/>
      <c r="BI16" s="141"/>
      <c r="BJ16" s="75"/>
      <c r="BK16" s="75"/>
      <c r="BL16" s="75"/>
      <c r="BM16" s="129"/>
    </row>
    <row r="17" spans="1:113" ht="3" customHeight="1" x14ac:dyDescent="0.2">
      <c r="A17" s="130"/>
      <c r="B17" s="75"/>
      <c r="C17" s="75"/>
      <c r="D17" s="75"/>
      <c r="E17" s="75"/>
      <c r="F17" s="75"/>
      <c r="G17" s="75"/>
      <c r="H17" s="75"/>
      <c r="I17" s="75"/>
      <c r="J17" s="75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79"/>
      <c r="AP17" s="75"/>
      <c r="AQ17" s="75"/>
      <c r="AR17" s="75"/>
      <c r="AS17" s="75"/>
      <c r="AT17" s="111"/>
      <c r="AU17" s="111"/>
      <c r="AV17" s="111"/>
      <c r="AW17" s="111"/>
      <c r="AX17" s="111"/>
      <c r="AY17" s="111"/>
      <c r="AZ17" s="111"/>
      <c r="BA17" s="111"/>
      <c r="BB17" s="111"/>
      <c r="BC17" s="111"/>
      <c r="BD17" s="111"/>
      <c r="BE17" s="111"/>
      <c r="BF17" s="111"/>
      <c r="BG17" s="111"/>
      <c r="BH17" s="111"/>
      <c r="BI17" s="111"/>
      <c r="BJ17" s="75"/>
      <c r="BK17" s="75"/>
      <c r="BL17" s="75"/>
      <c r="BM17" s="129"/>
    </row>
    <row r="18" spans="1:113" ht="12.75" customHeight="1" x14ac:dyDescent="0.2">
      <c r="A18" s="130"/>
      <c r="B18" s="75" t="s">
        <v>140</v>
      </c>
      <c r="C18" s="75"/>
      <c r="D18" s="75"/>
      <c r="E18" s="75"/>
      <c r="F18" s="75"/>
      <c r="G18" s="75"/>
      <c r="H18" s="75"/>
      <c r="I18" s="75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79"/>
      <c r="AK18" s="75"/>
      <c r="AL18" s="75"/>
      <c r="AM18" s="75"/>
      <c r="AN18" s="75"/>
      <c r="AO18" s="109"/>
      <c r="AP18" s="109"/>
      <c r="AQ18" s="109"/>
      <c r="AR18" s="109"/>
      <c r="AS18" s="109"/>
      <c r="AT18" s="109"/>
      <c r="AU18" s="109"/>
      <c r="AV18" s="109"/>
      <c r="AW18" s="109"/>
      <c r="AX18" s="109"/>
      <c r="AY18" s="109"/>
      <c r="AZ18" s="109"/>
      <c r="BA18" s="109"/>
      <c r="BB18" s="109"/>
      <c r="BC18" s="109"/>
      <c r="BD18" s="79"/>
      <c r="BE18" s="75"/>
      <c r="BF18" s="75"/>
      <c r="BG18" s="75"/>
      <c r="BH18" s="75"/>
      <c r="BI18" s="75"/>
      <c r="BJ18" s="75"/>
      <c r="BK18" s="75"/>
      <c r="BL18" s="75"/>
      <c r="BM18" s="129"/>
    </row>
    <row r="19" spans="1:113" ht="3" customHeight="1" x14ac:dyDescent="0.2">
      <c r="A19" s="130"/>
      <c r="B19" s="75"/>
      <c r="C19" s="75"/>
      <c r="D19" s="75"/>
      <c r="E19" s="75"/>
      <c r="F19" s="75"/>
      <c r="G19" s="75"/>
      <c r="H19" s="75"/>
      <c r="I19" s="75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79"/>
      <c r="AK19" s="75"/>
      <c r="AL19" s="75"/>
      <c r="AM19" s="75"/>
      <c r="AN19" s="75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09"/>
      <c r="BB19" s="109"/>
      <c r="BC19" s="109"/>
      <c r="BD19" s="79"/>
      <c r="BE19" s="75"/>
      <c r="BF19" s="75"/>
      <c r="BG19" s="75"/>
      <c r="BH19" s="75"/>
      <c r="BI19" s="75"/>
      <c r="BJ19" s="75"/>
      <c r="BK19" s="75"/>
      <c r="BL19" s="75"/>
      <c r="BM19" s="129"/>
    </row>
    <row r="20" spans="1:113" ht="12.75" customHeight="1" x14ac:dyDescent="0.2">
      <c r="A20" s="130"/>
      <c r="B20" s="74" t="s">
        <v>139</v>
      </c>
      <c r="C20" s="75"/>
      <c r="D20" s="75"/>
      <c r="E20" s="75"/>
      <c r="F20" s="108"/>
      <c r="G20" s="75"/>
      <c r="H20" s="107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107"/>
      <c r="AB20" s="75"/>
      <c r="AC20" s="75"/>
      <c r="AD20" s="75"/>
      <c r="AE20" s="75"/>
      <c r="AF20" s="75"/>
      <c r="AG20" s="75"/>
      <c r="AH20" s="75"/>
      <c r="AI20" s="176" t="str">
        <f>TRIM(IF(ASP!S17&gt;0,"f.2 Habilitación ASP s/fuego (x"&amp;ASP!S17&amp;")","")&amp;IF(AND(ASP!S17&gt;0,ASP!S18&gt;0)," ; ","")&amp;IF(ASP!S18&gt;0,"f.10 Insp. Periódica ASP s/fuego (x"&amp;ASP!S18&amp;")","")&amp;IF(AND((ASP!S17&gt;0)+(ASP!S18&gt;0)&gt;0,ASP!S19&gt;0)," ; ","")&amp;IF(ASP!S19&gt;0,"f.4 Ext. de Vida Util ASP s/fuego (x"&amp;ASP!S19&amp;")","")&amp;IF((ASP!S17+ASP!S18+ASP!S19&gt;0)*(ASP!W17+ASP!W18+ASP!W19&gt;0)," ; ","")&amp;IF(ASP!W17&gt;0,"f.3 Habilitación ASP c/fuego (x"&amp;ASP!W17&amp;")","")&amp;IF(AND(ASP!W17&gt;0,ASP!W18&gt;0)," ; ","")&amp;IF(ASP!W18&gt;0,"f.11 Insp. Periódica ASP c/fuego (x"&amp;ASP!W18&amp;")","")&amp;IF(AND((ASP!W17&gt;0)+(ASP!W18&gt;0)&gt;0,ASP!W19&gt;0)," ; ","")&amp;IF(ASP!W19&gt;0,"f.5 Ext. de Vida Util ASP c/fuego (x"&amp;ASP!W19&amp;")",""))</f>
        <v/>
      </c>
      <c r="AJ20" s="176"/>
      <c r="AK20" s="176"/>
      <c r="AL20" s="176"/>
      <c r="AM20" s="176"/>
      <c r="AN20" s="176"/>
      <c r="AO20" s="176"/>
      <c r="AP20" s="176"/>
      <c r="AQ20" s="176"/>
      <c r="AR20" s="176"/>
      <c r="AS20" s="176"/>
      <c r="AT20" s="176"/>
      <c r="AU20" s="176"/>
      <c r="AV20" s="176"/>
      <c r="AW20" s="176"/>
      <c r="AX20" s="176"/>
      <c r="AY20" s="176"/>
      <c r="AZ20" s="176"/>
      <c r="BA20" s="176"/>
      <c r="BB20" s="176"/>
      <c r="BC20" s="176"/>
      <c r="BD20" s="176"/>
      <c r="BE20" s="176"/>
      <c r="BF20" s="176"/>
      <c r="BG20" s="176"/>
      <c r="BH20" s="176"/>
      <c r="BI20" s="176"/>
      <c r="BJ20" s="176"/>
      <c r="BK20" s="144" t="s">
        <v>138</v>
      </c>
      <c r="BL20" s="144"/>
      <c r="BM20" s="129"/>
    </row>
    <row r="21" spans="1:113" ht="12.75" customHeight="1" x14ac:dyDescent="0.2">
      <c r="A21" s="130"/>
      <c r="B21" s="74"/>
      <c r="C21" s="75"/>
      <c r="D21" s="75"/>
      <c r="E21" s="75"/>
      <c r="F21" s="108"/>
      <c r="G21" s="75"/>
      <c r="H21" s="107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107"/>
      <c r="AB21" s="75"/>
      <c r="AC21" s="75"/>
      <c r="AD21" s="75"/>
      <c r="AE21" s="75"/>
      <c r="AF21" s="75"/>
      <c r="AG21" s="75"/>
      <c r="AH21" s="75"/>
      <c r="AI21" s="176"/>
      <c r="AJ21" s="176"/>
      <c r="AK21" s="176"/>
      <c r="AL21" s="176"/>
      <c r="AM21" s="176"/>
      <c r="AN21" s="176"/>
      <c r="AO21" s="176"/>
      <c r="AP21" s="176"/>
      <c r="AQ21" s="176"/>
      <c r="AR21" s="176"/>
      <c r="AS21" s="176"/>
      <c r="AT21" s="176"/>
      <c r="AU21" s="176"/>
      <c r="AV21" s="176"/>
      <c r="AW21" s="176"/>
      <c r="AX21" s="176"/>
      <c r="AY21" s="176"/>
      <c r="AZ21" s="176"/>
      <c r="BA21" s="176"/>
      <c r="BB21" s="176"/>
      <c r="BC21" s="176"/>
      <c r="BD21" s="176"/>
      <c r="BE21" s="176"/>
      <c r="BF21" s="176"/>
      <c r="BG21" s="176"/>
      <c r="BH21" s="176"/>
      <c r="BI21" s="176"/>
      <c r="BJ21" s="176"/>
      <c r="BK21" s="144"/>
      <c r="BL21" s="144"/>
      <c r="BM21" s="129"/>
    </row>
    <row r="22" spans="1:113" ht="3" customHeight="1" x14ac:dyDescent="0.2">
      <c r="A22" s="130"/>
      <c r="B22" s="71"/>
      <c r="F22" s="68"/>
      <c r="H22" s="69"/>
      <c r="AA22" s="69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4"/>
      <c r="BE22" s="64"/>
      <c r="BF22" s="64"/>
      <c r="BG22" s="64"/>
      <c r="BI22" s="63"/>
      <c r="BJ22" s="71"/>
      <c r="BK22" s="71"/>
      <c r="BM22" s="129"/>
    </row>
    <row r="23" spans="1:113" ht="12.75" customHeight="1" x14ac:dyDescent="0.2">
      <c r="A23" s="130"/>
      <c r="B23" s="171" t="str">
        <f>DATOS!$G$51</f>
        <v>OTROS</v>
      </c>
      <c r="C23" s="171"/>
      <c r="D23" s="171"/>
      <c r="E23" s="171"/>
      <c r="F23" s="171"/>
      <c r="G23" s="171"/>
      <c r="H23" s="171"/>
      <c r="I23" s="171"/>
      <c r="J23" s="171"/>
      <c r="K23" s="171"/>
      <c r="L23" s="171"/>
      <c r="M23" s="172" t="s">
        <v>137</v>
      </c>
      <c r="N23" s="172"/>
      <c r="O23" s="172"/>
      <c r="P23" s="172"/>
      <c r="Q23" s="172"/>
      <c r="R23" s="170">
        <f>DATOS!$G$27</f>
        <v>0</v>
      </c>
      <c r="S23" s="170"/>
      <c r="T23" s="170"/>
      <c r="U23" s="170"/>
      <c r="V23" s="170"/>
      <c r="W23" s="170"/>
      <c r="X23" s="170"/>
      <c r="Y23" s="170"/>
      <c r="Z23" s="170"/>
      <c r="AA23" s="170"/>
      <c r="AB23" s="170"/>
      <c r="AC23" s="170"/>
      <c r="AD23" s="170"/>
      <c r="AE23" s="170"/>
      <c r="AF23" s="169">
        <f>DATOS!$G$28</f>
        <v>0</v>
      </c>
      <c r="AG23" s="169"/>
      <c r="AH23" s="169"/>
      <c r="AI23" s="169"/>
      <c r="AJ23" s="66" t="s">
        <v>136</v>
      </c>
      <c r="AK23" s="175">
        <f>DATOS!$G$29</f>
        <v>0</v>
      </c>
      <c r="AL23" s="175"/>
      <c r="AM23" s="175"/>
      <c r="AN23" s="175"/>
      <c r="AO23" s="175"/>
      <c r="AP23" s="175"/>
      <c r="AQ23" s="175"/>
      <c r="AR23" s="175"/>
      <c r="AS23" s="175"/>
      <c r="AT23" s="175"/>
      <c r="AU23" s="174" t="s">
        <v>135</v>
      </c>
      <c r="AV23" s="174"/>
      <c r="AW23" s="174"/>
      <c r="AX23" s="174"/>
      <c r="AY23" s="174"/>
      <c r="AZ23" s="174"/>
      <c r="BA23" s="170">
        <f>DATOS!$G$31</f>
        <v>0</v>
      </c>
      <c r="BB23" s="170"/>
      <c r="BC23" s="170"/>
      <c r="BD23" s="170"/>
      <c r="BE23" s="170"/>
      <c r="BF23" s="170"/>
      <c r="BG23" s="170"/>
      <c r="BH23" s="170"/>
      <c r="BI23" s="170"/>
      <c r="BJ23" s="170"/>
      <c r="BK23" s="170"/>
      <c r="BL23" s="170"/>
      <c r="BM23" s="129"/>
    </row>
    <row r="24" spans="1:113" ht="3" customHeight="1" x14ac:dyDescent="0.2">
      <c r="A24" s="130"/>
      <c r="B24" s="69"/>
      <c r="N24" s="72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72"/>
      <c r="AU24" s="72"/>
      <c r="AV24" s="72"/>
      <c r="AW24" s="72"/>
      <c r="AX24" s="72"/>
      <c r="AY24" s="72"/>
      <c r="AZ24" s="64"/>
      <c r="BA24" s="170"/>
      <c r="BB24" s="170"/>
      <c r="BC24" s="170"/>
      <c r="BD24" s="170"/>
      <c r="BE24" s="170"/>
      <c r="BF24" s="170"/>
      <c r="BG24" s="170"/>
      <c r="BH24" s="170"/>
      <c r="BI24" s="170"/>
      <c r="BJ24" s="170"/>
      <c r="BK24" s="170"/>
      <c r="BL24" s="170"/>
      <c r="BM24" s="129"/>
    </row>
    <row r="25" spans="1:113" ht="15" customHeight="1" x14ac:dyDescent="0.2">
      <c r="A25" s="130"/>
      <c r="B25" s="156" t="s">
        <v>134</v>
      </c>
      <c r="C25" s="156"/>
      <c r="D25" s="156"/>
      <c r="E25" s="156"/>
      <c r="F25" s="156"/>
      <c r="G25" s="156"/>
      <c r="H25" s="156"/>
      <c r="I25" s="156"/>
      <c r="J25" s="155" t="s">
        <v>133</v>
      </c>
      <c r="K25" s="155"/>
      <c r="L25" s="155"/>
      <c r="M25" s="157" t="str">
        <f>DATOS!G33</f>
        <v>-</v>
      </c>
      <c r="N25" s="157"/>
      <c r="O25" s="157"/>
      <c r="P25" s="157"/>
      <c r="Q25" s="155" t="s">
        <v>132</v>
      </c>
      <c r="R25" s="155"/>
      <c r="S25" s="155"/>
      <c r="T25" s="157" t="str">
        <f>DATOS!G34</f>
        <v>-</v>
      </c>
      <c r="U25" s="157"/>
      <c r="V25" s="157"/>
      <c r="W25" s="157"/>
      <c r="X25" s="155" t="s">
        <v>131</v>
      </c>
      <c r="Y25" s="155"/>
      <c r="Z25" s="155"/>
      <c r="AA25" s="157" t="str">
        <f>DATOS!G35</f>
        <v>-</v>
      </c>
      <c r="AB25" s="157"/>
      <c r="AC25" s="157"/>
      <c r="AD25" s="157"/>
      <c r="AE25" s="155" t="s">
        <v>69</v>
      </c>
      <c r="AF25" s="155"/>
      <c r="AG25" s="155"/>
      <c r="AH25" s="155"/>
      <c r="AI25" s="155"/>
      <c r="AJ25" s="157" t="str">
        <f>DATOS!$G$32</f>
        <v>-</v>
      </c>
      <c r="AK25" s="157"/>
      <c r="AL25" s="157"/>
      <c r="AM25" s="157"/>
      <c r="AN25" s="157"/>
      <c r="AO25" s="157"/>
      <c r="AP25" s="155" t="s">
        <v>130</v>
      </c>
      <c r="AQ25" s="155"/>
      <c r="AR25" s="155"/>
      <c r="AS25" s="157" t="str">
        <f>DATOS!G36</f>
        <v>-</v>
      </c>
      <c r="AT25" s="157"/>
      <c r="AU25" s="157"/>
      <c r="AV25" s="157"/>
      <c r="AW25" s="157"/>
      <c r="AX25" s="66" t="s">
        <v>129</v>
      </c>
      <c r="AY25" s="102"/>
      <c r="BB25" s="173" t="str">
        <f>DATOS!$G$38</f>
        <v>-</v>
      </c>
      <c r="BC25" s="173"/>
      <c r="BD25" s="173"/>
      <c r="BE25" s="173"/>
      <c r="BF25" s="66" t="s">
        <v>128</v>
      </c>
      <c r="BH25" s="173" t="str">
        <f>DATOS!$G$37</f>
        <v>-</v>
      </c>
      <c r="BI25" s="173"/>
      <c r="BJ25" s="173"/>
      <c r="BK25" s="173"/>
      <c r="BM25" s="129"/>
    </row>
    <row r="26" spans="1:113" ht="3" customHeight="1" x14ac:dyDescent="0.2">
      <c r="A26" s="130"/>
      <c r="B26" s="105"/>
      <c r="C26" s="105"/>
      <c r="D26" s="105"/>
      <c r="E26" s="105"/>
      <c r="F26" s="105"/>
      <c r="G26" s="105"/>
      <c r="H26" s="105"/>
      <c r="I26" s="105"/>
      <c r="J26" s="65"/>
      <c r="K26" s="65"/>
      <c r="L26" s="65"/>
      <c r="M26" s="104"/>
      <c r="N26" s="104"/>
      <c r="O26" s="104"/>
      <c r="P26" s="104"/>
      <c r="Q26" s="65"/>
      <c r="R26" s="65"/>
      <c r="S26" s="65"/>
      <c r="T26" s="104"/>
      <c r="U26" s="104"/>
      <c r="V26" s="104"/>
      <c r="W26" s="104"/>
      <c r="X26" s="65"/>
      <c r="Y26" s="65"/>
      <c r="Z26" s="65"/>
      <c r="AA26" s="104"/>
      <c r="AB26" s="104"/>
      <c r="AC26" s="104"/>
      <c r="AD26" s="104"/>
      <c r="AE26" s="65"/>
      <c r="AF26" s="65"/>
      <c r="AG26" s="65"/>
      <c r="AH26" s="65"/>
      <c r="AI26" s="65"/>
      <c r="AJ26" s="104"/>
      <c r="AK26" s="104"/>
      <c r="AL26" s="104"/>
      <c r="AM26" s="104"/>
      <c r="AN26" s="104"/>
      <c r="AO26" s="104"/>
      <c r="AP26" s="65"/>
      <c r="AQ26" s="65"/>
      <c r="AR26" s="65"/>
      <c r="AS26" s="104"/>
      <c r="AT26" s="104"/>
      <c r="AU26" s="104"/>
      <c r="AV26" s="104"/>
      <c r="AW26" s="104"/>
      <c r="AX26" s="104"/>
      <c r="AY26" s="104"/>
      <c r="BE26" s="103"/>
      <c r="BF26" s="103"/>
      <c r="BG26" s="103"/>
      <c r="BH26" s="103"/>
      <c r="BI26" s="103"/>
      <c r="BJ26" s="103"/>
      <c r="BK26" s="103"/>
      <c r="BM26" s="129"/>
    </row>
    <row r="27" spans="1:113" ht="15" customHeight="1" x14ac:dyDescent="0.2">
      <c r="A27" s="130"/>
      <c r="B27" s="71" t="s">
        <v>127</v>
      </c>
      <c r="C27" s="62"/>
      <c r="D27" s="62"/>
      <c r="E27" s="62"/>
      <c r="F27" s="62"/>
      <c r="G27" s="62"/>
      <c r="H27" s="62"/>
      <c r="I27" s="62"/>
      <c r="J27" s="62"/>
      <c r="K27" s="62"/>
      <c r="L27" s="62"/>
      <c r="BM27" s="129"/>
      <c r="BN27" s="102"/>
      <c r="BO27" s="102"/>
      <c r="BP27" s="102"/>
      <c r="BQ27" s="102"/>
      <c r="BR27" s="102"/>
      <c r="BS27" s="102"/>
    </row>
    <row r="28" spans="1:113" s="62" customFormat="1" ht="3" customHeight="1" x14ac:dyDescent="0.2">
      <c r="A28" s="130"/>
      <c r="BM28" s="129"/>
    </row>
    <row r="29" spans="1:113" ht="12.75" customHeight="1" x14ac:dyDescent="0.2">
      <c r="A29" s="130"/>
      <c r="B29" s="71" t="s">
        <v>126</v>
      </c>
      <c r="C29" s="62"/>
      <c r="D29" s="62"/>
      <c r="E29" s="62"/>
      <c r="F29" s="62"/>
      <c r="G29" s="62"/>
      <c r="H29" s="62"/>
      <c r="I29" s="62"/>
      <c r="J29" s="62"/>
      <c r="K29" s="62"/>
      <c r="L29" s="62"/>
      <c r="BM29" s="129"/>
      <c r="CA29" s="83"/>
    </row>
    <row r="30" spans="1:113" ht="12.75" customHeight="1" x14ac:dyDescent="0.2">
      <c r="A30" s="130"/>
      <c r="B30" s="62" t="s">
        <v>125</v>
      </c>
      <c r="C30" s="62"/>
      <c r="D30" s="62"/>
      <c r="E30" s="62"/>
      <c r="F30" s="62"/>
      <c r="G30" s="62"/>
      <c r="H30" s="62"/>
      <c r="I30" s="62"/>
      <c r="J30" s="62"/>
      <c r="K30" s="62"/>
      <c r="L30" s="62"/>
      <c r="BM30" s="129"/>
      <c r="CA30" s="83"/>
    </row>
    <row r="31" spans="1:113" s="62" customFormat="1" ht="24.75" customHeight="1" x14ac:dyDescent="0.2">
      <c r="A31" s="130"/>
      <c r="C31" s="90" t="s">
        <v>124</v>
      </c>
      <c r="D31" s="168">
        <f>ASP!N88</f>
        <v>0</v>
      </c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88" t="s">
        <v>123</v>
      </c>
      <c r="S31" s="166" t="str">
        <f>IF(INT(D31)=0,"CERO PESOS",TRIM(IF(INT(INT(D31)/1000000)=0,"",IF(INT(INT(D31)/1000000)=1,"UN MILLON ",IF(AND(INT(INT(INT(D31)/1000000)/100)=0,MOD(INT(INT(D31)/1000000),100)=0),"",IF(AND(INT(INT(INT(D31)/1000000)/100)=1,MOD(INT(INT(D31)/1000000),100)=0),"CIEN",IF(INT(INT(INT(D31)/1000000)/100)&gt;0,CHOOSE(INT(INT(INT(D31)/1000000)/100),"CIENTO","DOSCIENTOS","TRESCIENTOS","CUATROCIENTOS","QUINIENTOS","SEISCIENTOS","SETECIENTOS","OCHOCIENTOS","NOVECIENTOS")&amp;IF(MOD(INT(INT(D31)/1000000),100)&gt;0," "&amp;IF(MOD(INT(INT(D31)/1000000),100)=0,"",IF(MOD(INT(INT(D31)/1000000),100)&lt;10,CHOOSE(MOD(INT(INT(D31)/1000000),10)+1,"","UN","DOS","TRES","CUATRO","CINCO","SEIS","SIETE","OCHO","NUEVE"),IF(MOD(INT(INT(D31)/1000000),100)&lt;20,CHOOSE(MOD(INT(INT(D31)/1000000),10)+1,"DIEZ","ONCE","DOCE","TRECE","CATORCE","QUINCE","DIECISEIS","DIECISIETE","DIECIOCHO","DIECINUEVE"),IF(AND(INT(MOD(INT(INT(D31)/1000000),100)/10)=2,MOD(INT(INT(D31)/1000000),10)=0),"VEINTE",IF(INT(MOD(INT(INT(D31)/1000000),100)/10)=2,"VEINTI"&amp;CHOOSE(MOD(INT(INT(D31)/1000000),10)+1,"","UN","DOS","TRES","CUATRO","CINCO","SEIS","SIETE","OCHO","NUEVE"),CHOOSE(INT(MOD(INT(INT(D31)/1000000),100)/10)-2,"TREINTA","CUARENTA","CINCUENTA","SESENTA","SETENTA","OCHENTA","NOVENTA")&amp;IF(MOD(INT(INT(D31)/1000000),10)&gt;0," Y "&amp;CHOOSE(MOD(INT(INT(D31)/1000000),10)+1,"","UN","DOS","TRES","CUATRO","CINCO","SEIS","SIETE","OCHO","NUEVE"),"")))))),""),IF(MOD(INT(INT(D31)/1000000),100)=0,"",IF(MOD(INT(INT(D31)/1000000),100)&lt;10,CHOOSE(MOD(INT(INT(D31)/1000000),10)+1,"","UN","DOS","TRES","CUATRO","CINCO","SEIS","SIETE","OCHO","NUEVE"),IF(MOD(INT(INT(D31)/1000000),100)&lt;20,CHOOSE(MOD(INT(INT(D31)/1000000),10)+1,"DIEZ","ONCE","DOCE","TRECE","CATORCE","QUINCE","DIECISEIS","DIECISIETE","DIECIOCHO","DIECINUEVE"),IF(AND(INT(MOD(INT(INT(D31)/1000000),100)/10)=2,MOD(INT(INT(D31)/1000000),10)=0),"VEINTE",IF(INT(MOD(INT(INT(D31)/1000000),100)/10)=2,"VEINTI"&amp;CHOOSE(MOD(INT(INT(D31)/1000000),10)+1,"","UN","DOS","TRES","CUATRO","CINCO","SEIS","SIETE","OCHO","NUEVE"),CHOOSE(INT(MOD(INT(INT(D31)/1000000),100)/10)-2,"TREINTA","CUARENTA","CINCUENTA","SESENTA","SETENTA","OCHENTA","NOVENTA")&amp;IF(MOD(INT(INT(D31)/1000000),10)&gt;0," Y "&amp;CHOOSE(MOD(INT(INT(D31)/1000000),10)+1,"","UN","DOS","TRES","CUATRO","CINCO","SEIS","SIETE","OCHO","NUEVE"),"")))))))))&amp;" MILLONES "))&amp;IF(INT(MOD(INT(D31),1000000)/1000)=0,"",IF(INT(MOD(INT(D31),1000000)/1000)=1,"MIL ",IF(AND(INT(INT(MOD(INT(D31),1000000)/1000)/100)=0,MOD(INT(MOD(INT(D31),1000000)/1000),100)=0),"",IF(AND(INT(INT(MOD(INT(D31),1000000)/1000)/100)=1,MOD(INT(MOD(INT(D31),1000000)/1000),100)=0),"CIEN",IF(INT(INT(MOD(INT(D31),1000000)/1000)/100)&gt;0,CHOOSE(INT(INT(MOD(INT(D31),1000000)/1000)/100),"CIENTO","DOSCIENTOS","TRESCIENTOS","CUATROCIENTOS","QUINIENTOS","SEISCIENTOS","SETECIENTOS","OCHOCIENTOS","NOVECIENTOS")&amp;IF(MOD(INT(MOD(INT(D31),1000000)/1000),100)&gt;0," "&amp;IF(MOD(INT(MOD(INT(D31),1000000)/1000),100)=0,"",IF(MOD(INT(MOD(INT(D31),1000000)/1000),100)&lt;10,CHOOSE(MOD(INT(MOD(INT(D31),1000000)/1000),10)+1,"","UN","DOS","TRES","CUATRO","CINCO","SEIS","SIETE","OCHO","NUEVE"),IF(MOD(INT(MOD(INT(D31),1000000)/1000),100)&lt;20,CHOOSE(MOD(INT(MOD(INT(D31),1000000)/1000),10)+1,"DIEZ","ONCE","DOCE","TRECE","CATORCE","QUINCE","DIECISEIS","DIECISIETE","DIECIOCHO","DIECINUEVE"),IF(AND(INT(MOD(INT(MOD(INT(D31),1000000)/1000),100)/10)=2,MOD(INT(MOD(INT(D31),1000000)/1000),10)=0),"VEINTE",IF(INT(MOD(INT(MOD(INT(D31),1000000)/1000),100)/10)=2,"VEINTI"&amp;CHOOSE(MOD(INT(MOD(INT(D31),1000000)/1000),10)+1,"","UN","DOS","TRES","CUATRO","CINCO","SEIS","SIETE","OCHO","NUEVE"),CHOOSE(INT(MOD(INT(MOD(INT(D31),1000000)/1000),100)/10)-2,"TREINTA","CUARENTA","CINCUENTA","SESENTA","SETENTA","OCHENTA","NOVENTA")&amp;IF(MOD(INT(MOD(INT(D31),1000000)/1000),10)&gt;0," Y "&amp;CHOOSE(MOD(INT(MOD(INT(D31),1000000)/1000),10)+1,"","UN","DOS","TRES","CUATRO","CINCO","SEIS","SIETE","OCHO","NUEVE"),"")))))),""),IF(MOD(INT(MOD(INT(D31),1000000)/1000),100)=0,"",IF(MOD(INT(MOD(INT(D31),1000000)/1000),100)&lt;10,CHOOSE(MOD(INT(MOD(INT(D31),1000000)/1000),10)+1,"","UN","DOS","TRES","CUATRO","CINCO","SEIS","SIETE","OCHO","NUEVE"),IF(MOD(INT(MOD(INT(D31),1000000)/1000),100)&lt;20,CHOOSE(MOD(INT(MOD(INT(D31),1000000)/1000),10)+1,"DIEZ","ONCE","DOCE","TRECE","CATORCE","QUINCE","DIECISEIS","DIECISIETE","DIECIOCHO","DIECINUEVE"),IF(AND(INT(MOD(INT(MOD(INT(D31),1000000)/1000),100)/10)=2,MOD(INT(MOD(INT(D31),1000000)/1000),10)=0),"VEINTE",IF(INT(MOD(INT(MOD(INT(D31),1000000)/1000),100)/10)=2,"VEINTI"&amp;CHOOSE(MOD(INT(MOD(INT(D31),1000000)/1000),10)+1,"","UN","DOS","TRES","CUATRO","CINCO","SEIS","SIETE","OCHO","NUEVE"),CHOOSE(INT(MOD(INT(MOD(INT(D31),1000000)/1000),100)/10)-2,"TREINTA","CUARENTA","CINCUENTA","SESENTA","SETENTA","OCHENTA","NOVENTA")&amp;IF(MOD(INT(MOD(INT(D31),1000000)/1000),10)&gt;0," Y "&amp;CHOOSE(MOD(INT(MOD(INT(D31),1000000)/1000),10)+1,"","UN","DOS","TRES","CUATRO","CINCO","SEIS","SIETE","OCHO","NUEVE"),"")))))))))&amp;" MIL "))&amp;IF(AND(INT(MOD(INT(D31),1000)/100)=0,MOD(MOD(INT(D31),1000),100)=0),"",IF(AND(INT(MOD(INT(D31),1000)/100)=1,MOD(MOD(INT(D31),1000),100)=0),"CIEN",IF(INT(MOD(INT(D31),1000)/100)&gt;0,CHOOSE(INT(MOD(INT(D31),1000)/100),"CIENTO","DOSCIENTOS","TRESCIENTOS","CUATROCIENTOS","QUINIENTOS","SEISCIENTOS","SETECIENTOS","OCHOCIENTOS","NOVECIENTOS")&amp;IF(MOD(MOD(INT(D31),1000),100)&gt;0," "&amp;IF(MOD(MOD(INT(D31),1000),100)=0,"",IF(MOD(MOD(INT(D31),1000),100)&lt;10,CHOOSE(MOD(MOD(INT(D31),1000),10)+1,"","UN","DOS","TRES","CUATRO","CINCO","SEIS","SIETE","OCHO","NUEVE"),IF(MOD(MOD(INT(D31),1000),100)&lt;20,CHOOSE(MOD(MOD(INT(D31),1000),10)+1,"DIEZ","ONCE","DOCE","TRECE","CATORCE","QUINCE","DIECISEIS","DIECISIETE","DIECIOCHO","DIECINUEVE"),IF(AND(INT(MOD(MOD(INT(D31),1000),100)/10)=2,MOD(MOD(INT(D31),1000),10)=0),"VEINTE",IF(INT(MOD(MOD(INT(D31),1000),100)/10)=2,"VEINTI"&amp;CHOOSE(MOD(MOD(INT(D31),1000),10)+1,"","UN","DOS","TRES","CUATRO","CINCO","SEIS","SIETE","OCHO","NUEVE"),CHOOSE(INT(MOD(MOD(INT(D31),1000),100)/10)-2,"TREINTA","CUARENTA","CINCUENTA","SESENTA","SETENTA","OCHENTA","NOVENTA")&amp;IF(MOD(MOD(INT(D31),1000),10)&gt;0," Y "&amp;CHOOSE(MOD(MOD(INT(D31),1000),10)+1,"","UN","DOS","TRES","CUATRO","CINCO","SEIS","SIETE","OCHO","NUEVE"),"")))))),""),IF(MOD(MOD(INT(D31),1000),100)=0,"",IF(MOD(MOD(INT(D31),1000),100)&lt;10,CHOOSE(MOD(MOD(INT(D31),1000),10)+1,"","UN","DOS","TRES","CUATRO","CINCO","SEIS","SIETE","OCHO","NUEVE"),IF(MOD(MOD(INT(D31),1000),100)&lt;20,CHOOSE(MOD(MOD(INT(D31),1000),10)+1,"DIEZ","ONCE","DOCE","TRECE","CATORCE","QUINCE","DIECISEIS","DIECISIETE","DIECIOCHO","DIECINUEVE"),IF(AND(INT(MOD(MOD(INT(D31),1000),100)/10)=2,MOD(MOD(INT(D31),1000),10)=0),"VEINTE",IF(INT(MOD(MOD(INT(D31),1000),100)/10)=2,"VEINTI"&amp;CHOOSE(MOD(MOD(INT(D31),1000),10)+1,"","UN","DOS","TRES","CUATRO","CINCO","SEIS","SIETE","OCHO","NUEVE"),CHOOSE(INT(MOD(MOD(INT(D31),1000),100)/10)-2,"TREINTA","CUARENTA","CINCUENTA","SESENTA","SETENTA","OCHENTA","NOVENTA")&amp;IF(MOD(MOD(INT(D31),1000),10)&gt;0," Y "&amp;CHOOSE(MOD(MOD(INT(D31),1000),10)+1,"","UN","DOS","TRES","CUATRO","CINCO","SEIS","SIETE","OCHO","NUEVE"),""))))))))))&amp;" PESOS")</f>
        <v>CERO PESOS</v>
      </c>
      <c r="T31" s="166"/>
      <c r="U31" s="166"/>
      <c r="V31" s="166"/>
      <c r="W31" s="166"/>
      <c r="X31" s="166"/>
      <c r="Y31" s="166"/>
      <c r="Z31" s="166"/>
      <c r="AA31" s="166"/>
      <c r="AB31" s="166"/>
      <c r="AC31" s="166"/>
      <c r="AD31" s="166"/>
      <c r="AE31" s="166"/>
      <c r="AF31" s="166"/>
      <c r="AG31" s="166"/>
      <c r="AH31" s="166"/>
      <c r="AI31" s="166"/>
      <c r="AJ31" s="166"/>
      <c r="AK31" s="166"/>
      <c r="AL31" s="166"/>
      <c r="AM31" s="166"/>
      <c r="AN31" s="166"/>
      <c r="AO31" s="166"/>
      <c r="AP31" s="166"/>
      <c r="AQ31" s="166"/>
      <c r="AR31" s="166"/>
      <c r="AS31" s="166"/>
      <c r="AT31" s="166"/>
      <c r="AU31" s="166"/>
      <c r="AV31" s="166"/>
      <c r="AW31" s="166"/>
      <c r="AX31" s="166"/>
      <c r="AY31" s="166"/>
      <c r="AZ31" s="166"/>
      <c r="BA31" s="166"/>
      <c r="BB31" s="166"/>
      <c r="BC31" s="166"/>
      <c r="BD31" s="166"/>
      <c r="BE31" s="166"/>
      <c r="BF31" s="166"/>
      <c r="BG31" s="166"/>
      <c r="BH31" s="166"/>
      <c r="BI31" s="166"/>
      <c r="BJ31" s="166"/>
      <c r="BK31" s="166"/>
      <c r="BL31" s="101"/>
      <c r="BM31" s="129"/>
      <c r="BN31" s="101"/>
      <c r="DF31" s="100"/>
      <c r="DG31" s="100"/>
      <c r="DH31" s="100"/>
      <c r="DI31" s="100"/>
    </row>
    <row r="32" spans="1:113" s="62" customFormat="1" ht="3" customHeight="1" x14ac:dyDescent="0.2">
      <c r="A32" s="130"/>
      <c r="B32" s="71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BM32" s="129"/>
    </row>
    <row r="33" spans="1:256" s="62" customFormat="1" ht="12.75" customHeight="1" x14ac:dyDescent="0.2">
      <c r="A33" s="130"/>
      <c r="B33" s="71" t="s">
        <v>122</v>
      </c>
      <c r="AJ33" s="158" t="str">
        <f>DATOS!$G$42</f>
        <v>12 MESES</v>
      </c>
      <c r="AK33" s="158"/>
      <c r="AL33" s="158"/>
      <c r="AM33" s="158"/>
      <c r="AN33" s="158"/>
      <c r="AO33" s="158"/>
      <c r="AP33" s="158"/>
      <c r="AQ33" s="158"/>
      <c r="AR33" s="158"/>
      <c r="AS33" s="158"/>
      <c r="AT33" s="158"/>
      <c r="AU33" s="158"/>
      <c r="AV33" s="158"/>
      <c r="AW33" s="158"/>
      <c r="AX33" s="158"/>
      <c r="AY33" s="62" t="s">
        <v>121</v>
      </c>
      <c r="BM33" s="129"/>
    </row>
    <row r="34" spans="1:256" s="62" customFormat="1" ht="12.75" customHeight="1" x14ac:dyDescent="0.2">
      <c r="A34" s="130"/>
      <c r="B34" s="62" t="s">
        <v>120</v>
      </c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BM34" s="129"/>
    </row>
    <row r="35" spans="1:256" s="62" customFormat="1" ht="3.75" customHeight="1" x14ac:dyDescent="0.2">
      <c r="A35" s="130"/>
      <c r="B35" s="71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BM35" s="129"/>
    </row>
    <row r="36" spans="1:256" s="62" customFormat="1" ht="12.75" customHeight="1" x14ac:dyDescent="0.2">
      <c r="A36" s="130"/>
      <c r="B36" s="71" t="s">
        <v>119</v>
      </c>
      <c r="X36" s="63"/>
      <c r="BM36" s="129"/>
    </row>
    <row r="37" spans="1:256" s="62" customFormat="1" ht="12.75" customHeight="1" x14ac:dyDescent="0.2">
      <c r="A37" s="130"/>
      <c r="B37" s="71"/>
      <c r="H37" s="69" t="str">
        <f>DATOS!G43</f>
        <v>TRANSFERENCIA BANCARIA</v>
      </c>
      <c r="Z37" s="69" t="str">
        <f>DATOS!G44</f>
        <v>-</v>
      </c>
      <c r="AS37" s="69" t="str">
        <f>DATOS!G45</f>
        <v>-</v>
      </c>
      <c r="BM37" s="129"/>
    </row>
    <row r="38" spans="1:256" s="62" customFormat="1" ht="14.25" customHeight="1" x14ac:dyDescent="0.2">
      <c r="A38" s="130"/>
      <c r="B38" s="95" t="s">
        <v>118</v>
      </c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6"/>
      <c r="BM38" s="129"/>
      <c r="BN38" s="96"/>
      <c r="BO38" s="96"/>
      <c r="BP38" s="96"/>
      <c r="BQ38" s="96"/>
      <c r="BR38" s="96"/>
      <c r="BS38" s="96"/>
      <c r="BT38" s="96"/>
      <c r="BU38" s="96"/>
      <c r="BV38" s="96"/>
      <c r="BW38" s="96"/>
      <c r="BX38" s="96"/>
      <c r="BY38" s="96"/>
      <c r="BZ38" s="96"/>
      <c r="CA38" s="96"/>
      <c r="CB38" s="96"/>
      <c r="CC38" s="96"/>
      <c r="CD38" s="96"/>
      <c r="CE38" s="96"/>
      <c r="CF38" s="96"/>
      <c r="CG38" s="96"/>
      <c r="CH38" s="96"/>
      <c r="CI38" s="96"/>
      <c r="CJ38" s="96"/>
      <c r="CK38" s="96"/>
      <c r="CL38" s="96"/>
      <c r="CM38" s="96"/>
      <c r="CN38" s="96"/>
      <c r="CO38" s="96"/>
      <c r="CP38" s="96"/>
      <c r="CQ38" s="96"/>
      <c r="CR38" s="96"/>
      <c r="CS38" s="96"/>
      <c r="CT38" s="96"/>
      <c r="CU38" s="96"/>
      <c r="CV38" s="96"/>
      <c r="CW38" s="96"/>
      <c r="CX38" s="96"/>
      <c r="CY38" s="96"/>
      <c r="CZ38" s="96"/>
      <c r="DA38" s="96"/>
      <c r="DB38" s="96"/>
      <c r="DC38" s="96"/>
      <c r="DD38" s="96"/>
      <c r="DE38" s="96"/>
      <c r="DF38" s="96"/>
      <c r="DG38" s="96"/>
      <c r="DH38" s="96"/>
      <c r="DI38" s="96"/>
      <c r="DJ38" s="96"/>
      <c r="DK38" s="96"/>
      <c r="DL38" s="96"/>
      <c r="DM38" s="96"/>
      <c r="DN38" s="96"/>
      <c r="DO38" s="96"/>
      <c r="DP38" s="96"/>
      <c r="DQ38" s="96"/>
      <c r="DR38" s="96"/>
      <c r="DS38" s="96"/>
      <c r="DT38" s="96"/>
      <c r="DU38" s="96"/>
      <c r="DV38" s="96"/>
      <c r="DW38" s="96"/>
      <c r="DX38" s="96"/>
      <c r="DY38" s="96"/>
      <c r="DZ38" s="96"/>
      <c r="EA38" s="96"/>
      <c r="EB38" s="96"/>
      <c r="EC38" s="96"/>
      <c r="ED38" s="96"/>
      <c r="EE38" s="96"/>
      <c r="EF38" s="96"/>
      <c r="EG38" s="96"/>
      <c r="EH38" s="96"/>
      <c r="EI38" s="96"/>
      <c r="EJ38" s="96"/>
      <c r="EK38" s="96"/>
      <c r="EL38" s="96"/>
      <c r="EM38" s="96"/>
      <c r="EN38" s="96"/>
      <c r="EO38" s="96"/>
      <c r="EP38" s="96"/>
      <c r="EQ38" s="96"/>
      <c r="ER38" s="96"/>
      <c r="ES38" s="96"/>
      <c r="ET38" s="96"/>
      <c r="EU38" s="96"/>
      <c r="EV38" s="96"/>
      <c r="EW38" s="96"/>
      <c r="EX38" s="96"/>
      <c r="EY38" s="96"/>
      <c r="EZ38" s="96"/>
      <c r="FA38" s="96"/>
      <c r="FB38" s="96"/>
      <c r="FC38" s="96"/>
      <c r="FD38" s="96"/>
      <c r="FE38" s="96"/>
      <c r="FF38" s="96"/>
      <c r="FG38" s="96"/>
      <c r="FH38" s="96"/>
      <c r="FI38" s="96"/>
      <c r="FJ38" s="96"/>
      <c r="FK38" s="96"/>
      <c r="FL38" s="96"/>
      <c r="FM38" s="96"/>
      <c r="FN38" s="96"/>
      <c r="FO38" s="96"/>
      <c r="FP38" s="96"/>
      <c r="FQ38" s="96"/>
      <c r="FR38" s="96"/>
      <c r="FS38" s="96"/>
      <c r="FT38" s="96"/>
      <c r="FU38" s="96"/>
      <c r="FV38" s="96"/>
      <c r="FW38" s="96"/>
      <c r="FX38" s="96"/>
      <c r="FY38" s="96"/>
      <c r="FZ38" s="96"/>
      <c r="GA38" s="96"/>
      <c r="GB38" s="96"/>
      <c r="GC38" s="96"/>
      <c r="GD38" s="96"/>
      <c r="GE38" s="96"/>
      <c r="GF38" s="96"/>
      <c r="GG38" s="96"/>
      <c r="GH38" s="96"/>
      <c r="GI38" s="96"/>
      <c r="GJ38" s="96"/>
      <c r="GK38" s="96"/>
      <c r="GL38" s="96"/>
      <c r="GM38" s="96"/>
      <c r="GN38" s="96"/>
      <c r="GO38" s="96"/>
      <c r="GP38" s="96"/>
      <c r="GQ38" s="96"/>
      <c r="GR38" s="96"/>
      <c r="GS38" s="96"/>
      <c r="GT38" s="96"/>
      <c r="GU38" s="96"/>
      <c r="GV38" s="96"/>
      <c r="GW38" s="96"/>
      <c r="GX38" s="96"/>
      <c r="GY38" s="96"/>
      <c r="GZ38" s="96"/>
      <c r="HA38" s="96"/>
      <c r="HB38" s="96"/>
      <c r="HC38" s="96"/>
      <c r="HD38" s="96"/>
      <c r="HE38" s="96"/>
      <c r="HF38" s="96"/>
      <c r="HG38" s="96"/>
      <c r="HH38" s="96"/>
      <c r="HI38" s="96"/>
      <c r="HJ38" s="96"/>
      <c r="HK38" s="96"/>
      <c r="HL38" s="96"/>
      <c r="HM38" s="96"/>
      <c r="HN38" s="96"/>
      <c r="HO38" s="96"/>
      <c r="HP38" s="96"/>
      <c r="HQ38" s="96"/>
      <c r="HR38" s="96"/>
      <c r="HS38" s="96"/>
      <c r="HT38" s="96"/>
      <c r="HU38" s="96"/>
      <c r="HV38" s="96"/>
      <c r="HW38" s="96"/>
      <c r="HX38" s="96"/>
      <c r="HY38" s="96"/>
      <c r="HZ38" s="96"/>
      <c r="IA38" s="96"/>
      <c r="IB38" s="96"/>
      <c r="IC38" s="96"/>
      <c r="ID38" s="96"/>
      <c r="IE38" s="96"/>
      <c r="IF38" s="96"/>
      <c r="IG38" s="96"/>
      <c r="IH38" s="96"/>
      <c r="II38" s="96"/>
      <c r="IJ38" s="96"/>
      <c r="IK38" s="96"/>
      <c r="IL38" s="96"/>
      <c r="IM38" s="96"/>
      <c r="IN38" s="96"/>
      <c r="IO38" s="96"/>
      <c r="IP38" s="96"/>
      <c r="IQ38" s="96"/>
      <c r="IR38" s="96"/>
      <c r="IS38" s="96"/>
      <c r="IT38" s="96"/>
      <c r="IU38" s="96"/>
      <c r="IV38" s="96"/>
    </row>
    <row r="39" spans="1:256" s="62" customFormat="1" ht="14.25" customHeight="1" x14ac:dyDescent="0.2">
      <c r="A39" s="130"/>
      <c r="B39" s="95" t="s">
        <v>117</v>
      </c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6"/>
      <c r="BM39" s="129"/>
      <c r="BN39" s="96"/>
      <c r="BO39" s="96"/>
      <c r="BP39" s="96"/>
      <c r="BQ39" s="96"/>
      <c r="BR39" s="96"/>
      <c r="BS39" s="96"/>
      <c r="BT39" s="96"/>
      <c r="BU39" s="96"/>
      <c r="BV39" s="96"/>
      <c r="BW39" s="96"/>
      <c r="BX39" s="96"/>
      <c r="BY39" s="96"/>
      <c r="BZ39" s="96"/>
      <c r="CA39" s="96"/>
      <c r="CB39" s="96"/>
      <c r="CC39" s="96"/>
      <c r="CD39" s="96"/>
      <c r="CE39" s="96"/>
      <c r="CF39" s="96"/>
      <c r="CG39" s="96"/>
      <c r="CH39" s="96"/>
      <c r="CI39" s="96"/>
      <c r="CJ39" s="96"/>
      <c r="CK39" s="96"/>
      <c r="CL39" s="96"/>
      <c r="CM39" s="96"/>
      <c r="CN39" s="96"/>
      <c r="CO39" s="96"/>
      <c r="CP39" s="96"/>
      <c r="CQ39" s="96"/>
      <c r="CR39" s="96"/>
      <c r="CS39" s="96"/>
      <c r="CT39" s="96"/>
      <c r="CU39" s="96"/>
      <c r="CV39" s="96"/>
      <c r="CW39" s="96"/>
      <c r="CX39" s="96"/>
      <c r="CY39" s="96"/>
      <c r="CZ39" s="96"/>
      <c r="DA39" s="96"/>
      <c r="DB39" s="96"/>
      <c r="DC39" s="96"/>
      <c r="DD39" s="96"/>
      <c r="DE39" s="96"/>
      <c r="DF39" s="96"/>
      <c r="DG39" s="96"/>
      <c r="DH39" s="96"/>
      <c r="DI39" s="96"/>
      <c r="DJ39" s="96"/>
      <c r="DK39" s="96"/>
      <c r="DL39" s="96"/>
      <c r="DM39" s="96"/>
      <c r="DN39" s="96"/>
      <c r="DO39" s="96"/>
      <c r="DP39" s="96"/>
      <c r="DQ39" s="96"/>
      <c r="DR39" s="96"/>
      <c r="DS39" s="96"/>
      <c r="DT39" s="96"/>
      <c r="DU39" s="96"/>
      <c r="DV39" s="96"/>
      <c r="DW39" s="96"/>
      <c r="DX39" s="96"/>
      <c r="DY39" s="96"/>
      <c r="DZ39" s="96"/>
      <c r="EA39" s="96"/>
      <c r="EB39" s="96"/>
      <c r="EC39" s="96"/>
      <c r="ED39" s="96"/>
      <c r="EE39" s="96"/>
      <c r="EF39" s="96"/>
      <c r="EG39" s="96"/>
      <c r="EH39" s="96"/>
      <c r="EI39" s="96"/>
      <c r="EJ39" s="96"/>
      <c r="EK39" s="96"/>
      <c r="EL39" s="96"/>
      <c r="EM39" s="96"/>
      <c r="EN39" s="96"/>
      <c r="EO39" s="96"/>
      <c r="EP39" s="96"/>
      <c r="EQ39" s="96"/>
      <c r="ER39" s="96"/>
      <c r="ES39" s="96"/>
      <c r="ET39" s="96"/>
      <c r="EU39" s="96"/>
      <c r="EV39" s="96"/>
      <c r="EW39" s="96"/>
      <c r="EX39" s="96"/>
      <c r="EY39" s="96"/>
      <c r="EZ39" s="96"/>
      <c r="FA39" s="96"/>
      <c r="FB39" s="96"/>
      <c r="FC39" s="96"/>
      <c r="FD39" s="96"/>
      <c r="FE39" s="96"/>
      <c r="FF39" s="96"/>
      <c r="FG39" s="96"/>
      <c r="FH39" s="96"/>
      <c r="FI39" s="96"/>
      <c r="FJ39" s="96"/>
      <c r="FK39" s="96"/>
      <c r="FL39" s="96"/>
      <c r="FM39" s="96"/>
      <c r="FN39" s="96"/>
      <c r="FO39" s="96"/>
      <c r="FP39" s="96"/>
      <c r="FQ39" s="96"/>
      <c r="FR39" s="96"/>
      <c r="FS39" s="96"/>
      <c r="FT39" s="96"/>
      <c r="FU39" s="96"/>
      <c r="FV39" s="96"/>
      <c r="FW39" s="96"/>
      <c r="FX39" s="96"/>
      <c r="FY39" s="96"/>
      <c r="FZ39" s="96"/>
      <c r="GA39" s="96"/>
      <c r="GB39" s="96"/>
      <c r="GC39" s="96"/>
      <c r="GD39" s="96"/>
      <c r="GE39" s="96"/>
      <c r="GF39" s="96"/>
      <c r="GG39" s="96"/>
      <c r="GH39" s="96"/>
      <c r="GI39" s="96"/>
      <c r="GJ39" s="96"/>
      <c r="GK39" s="96"/>
      <c r="GL39" s="96"/>
      <c r="GM39" s="96"/>
      <c r="GN39" s="96"/>
      <c r="GO39" s="96"/>
      <c r="GP39" s="96"/>
      <c r="GQ39" s="96"/>
      <c r="GR39" s="96"/>
      <c r="GS39" s="96"/>
      <c r="GT39" s="96"/>
      <c r="GU39" s="96"/>
      <c r="GV39" s="96"/>
      <c r="GW39" s="96"/>
      <c r="GX39" s="96"/>
      <c r="GY39" s="96"/>
      <c r="GZ39" s="96"/>
      <c r="HA39" s="96"/>
      <c r="HB39" s="96"/>
      <c r="HC39" s="96"/>
      <c r="HD39" s="96"/>
      <c r="HE39" s="96"/>
      <c r="HF39" s="96"/>
      <c r="HG39" s="96"/>
      <c r="HH39" s="96"/>
      <c r="HI39" s="96"/>
      <c r="HJ39" s="96"/>
      <c r="HK39" s="96"/>
      <c r="HL39" s="96"/>
      <c r="HM39" s="96"/>
      <c r="HN39" s="96"/>
      <c r="HO39" s="96"/>
      <c r="HP39" s="96"/>
      <c r="HQ39" s="96"/>
      <c r="HR39" s="96"/>
      <c r="HS39" s="96"/>
      <c r="HT39" s="96"/>
      <c r="HU39" s="96"/>
      <c r="HV39" s="96"/>
      <c r="HW39" s="96"/>
      <c r="HX39" s="96"/>
      <c r="HY39" s="96"/>
      <c r="HZ39" s="96"/>
      <c r="IA39" s="96"/>
      <c r="IB39" s="96"/>
      <c r="IC39" s="96"/>
      <c r="ID39" s="96"/>
      <c r="IE39" s="96"/>
      <c r="IF39" s="96"/>
      <c r="IG39" s="96"/>
      <c r="IH39" s="96"/>
      <c r="II39" s="96"/>
      <c r="IJ39" s="96"/>
      <c r="IK39" s="96"/>
      <c r="IL39" s="96"/>
      <c r="IM39" s="96"/>
      <c r="IN39" s="96"/>
      <c r="IO39" s="96"/>
      <c r="IP39" s="96"/>
      <c r="IQ39" s="96"/>
      <c r="IR39" s="96"/>
      <c r="IS39" s="96"/>
      <c r="IT39" s="96"/>
      <c r="IU39" s="96"/>
      <c r="IV39" s="96"/>
    </row>
    <row r="40" spans="1:256" s="62" customFormat="1" ht="3" customHeight="1" x14ac:dyDescent="0.2">
      <c r="A40" s="130"/>
      <c r="B40" s="71"/>
      <c r="BM40" s="129"/>
    </row>
    <row r="41" spans="1:256" s="62" customFormat="1" ht="12.75" customHeight="1" x14ac:dyDescent="0.2">
      <c r="A41" s="130"/>
      <c r="B41" s="91" t="s">
        <v>116</v>
      </c>
      <c r="BM41" s="129"/>
    </row>
    <row r="42" spans="1:256" s="62" customFormat="1" ht="12.75" customHeight="1" x14ac:dyDescent="0.2">
      <c r="A42" s="130"/>
      <c r="B42" s="99" t="s">
        <v>115</v>
      </c>
      <c r="BM42" s="129"/>
    </row>
    <row r="43" spans="1:256" s="62" customFormat="1" ht="3" customHeight="1" x14ac:dyDescent="0.2">
      <c r="A43" s="130"/>
      <c r="BM43" s="129"/>
    </row>
    <row r="44" spans="1:256" s="62" customFormat="1" ht="14.25" customHeight="1" x14ac:dyDescent="0.2">
      <c r="A44" s="130"/>
      <c r="B44" s="91" t="s">
        <v>114</v>
      </c>
      <c r="BM44" s="129"/>
    </row>
    <row r="45" spans="1:256" s="62" customFormat="1" ht="3" customHeight="1" x14ac:dyDescent="0.25">
      <c r="A45" s="130"/>
      <c r="B45" s="98" t="s">
        <v>113</v>
      </c>
      <c r="C45" s="98" t="s">
        <v>113</v>
      </c>
      <c r="D45" s="98" t="s">
        <v>113</v>
      </c>
      <c r="E45" s="98" t="s">
        <v>113</v>
      </c>
      <c r="F45" s="98" t="s">
        <v>113</v>
      </c>
      <c r="G45" s="98" t="s">
        <v>113</v>
      </c>
      <c r="H45" s="98" t="s">
        <v>113</v>
      </c>
      <c r="I45" s="98" t="s">
        <v>113</v>
      </c>
      <c r="J45" s="98" t="s">
        <v>113</v>
      </c>
      <c r="K45" s="98" t="s">
        <v>113</v>
      </c>
      <c r="L45" s="98" t="s">
        <v>113</v>
      </c>
      <c r="M45" s="98" t="s">
        <v>113</v>
      </c>
      <c r="N45" s="98" t="s">
        <v>113</v>
      </c>
      <c r="O45" s="98" t="s">
        <v>113</v>
      </c>
      <c r="P45" s="98" t="s">
        <v>113</v>
      </c>
      <c r="Q45" s="98" t="s">
        <v>113</v>
      </c>
      <c r="R45" s="98" t="s">
        <v>113</v>
      </c>
      <c r="S45" s="98" t="s">
        <v>113</v>
      </c>
      <c r="T45" s="98" t="s">
        <v>113</v>
      </c>
      <c r="U45" s="98" t="s">
        <v>113</v>
      </c>
      <c r="V45" s="98" t="s">
        <v>113</v>
      </c>
      <c r="W45" s="98" t="s">
        <v>113</v>
      </c>
      <c r="X45" s="98" t="s">
        <v>113</v>
      </c>
      <c r="Y45" s="98" t="s">
        <v>113</v>
      </c>
      <c r="Z45" s="98" t="s">
        <v>113</v>
      </c>
      <c r="AA45" s="98" t="s">
        <v>113</v>
      </c>
      <c r="AB45" s="98" t="s">
        <v>113</v>
      </c>
      <c r="AC45" s="98" t="s">
        <v>113</v>
      </c>
      <c r="AD45" s="98" t="s">
        <v>113</v>
      </c>
      <c r="AE45" s="98" t="s">
        <v>113</v>
      </c>
      <c r="AF45" s="98" t="s">
        <v>113</v>
      </c>
      <c r="AG45" s="98" t="s">
        <v>113</v>
      </c>
      <c r="AH45" s="98" t="s">
        <v>113</v>
      </c>
      <c r="AI45" s="98" t="s">
        <v>113</v>
      </c>
      <c r="AJ45" s="98" t="s">
        <v>113</v>
      </c>
      <c r="AK45" s="98" t="s">
        <v>113</v>
      </c>
      <c r="AL45" s="98" t="s">
        <v>113</v>
      </c>
      <c r="AM45" s="98" t="s">
        <v>113</v>
      </c>
      <c r="AN45" s="98" t="s">
        <v>113</v>
      </c>
      <c r="AO45" s="98" t="s">
        <v>113</v>
      </c>
      <c r="AP45" s="98" t="s">
        <v>113</v>
      </c>
      <c r="AQ45" s="98" t="s">
        <v>113</v>
      </c>
      <c r="AR45" s="98" t="s">
        <v>113</v>
      </c>
      <c r="AS45" s="98" t="s">
        <v>113</v>
      </c>
      <c r="AT45" s="98" t="s">
        <v>113</v>
      </c>
      <c r="AU45" s="98" t="s">
        <v>113</v>
      </c>
      <c r="AV45" s="98" t="s">
        <v>113</v>
      </c>
      <c r="AW45" s="98" t="s">
        <v>113</v>
      </c>
      <c r="AX45" s="98" t="s">
        <v>113</v>
      </c>
      <c r="AY45" s="98" t="s">
        <v>113</v>
      </c>
      <c r="AZ45" s="98" t="s">
        <v>113</v>
      </c>
      <c r="BA45" s="98" t="s">
        <v>113</v>
      </c>
      <c r="BB45" s="98" t="s">
        <v>113</v>
      </c>
      <c r="BC45" s="98" t="s">
        <v>113</v>
      </c>
      <c r="BD45" s="98" t="s">
        <v>113</v>
      </c>
      <c r="BE45" s="98" t="s">
        <v>113</v>
      </c>
      <c r="BF45" s="98" t="s">
        <v>113</v>
      </c>
      <c r="BG45" s="98" t="s">
        <v>113</v>
      </c>
      <c r="BH45" s="98" t="s">
        <v>113</v>
      </c>
      <c r="BI45" s="98" t="s">
        <v>113</v>
      </c>
      <c r="BJ45" s="98" t="s">
        <v>113</v>
      </c>
      <c r="BK45" s="98" t="s">
        <v>113</v>
      </c>
      <c r="BL45" s="98" t="s">
        <v>113</v>
      </c>
      <c r="BM45" s="129"/>
      <c r="BN45" s="98" t="s">
        <v>113</v>
      </c>
      <c r="BO45" s="98" t="s">
        <v>113</v>
      </c>
      <c r="BP45" s="98" t="s">
        <v>113</v>
      </c>
      <c r="BQ45" s="98" t="s">
        <v>113</v>
      </c>
      <c r="BR45" s="98" t="s">
        <v>113</v>
      </c>
      <c r="BS45" s="98" t="s">
        <v>113</v>
      </c>
      <c r="BT45" s="98" t="s">
        <v>113</v>
      </c>
      <c r="BU45" s="98" t="s">
        <v>113</v>
      </c>
      <c r="BV45" s="98" t="s">
        <v>113</v>
      </c>
      <c r="BW45" s="98" t="s">
        <v>113</v>
      </c>
      <c r="BX45" s="98" t="s">
        <v>113</v>
      </c>
      <c r="BY45" s="98" t="s">
        <v>113</v>
      </c>
      <c r="BZ45" s="98" t="s">
        <v>113</v>
      </c>
      <c r="CA45" s="98" t="s">
        <v>113</v>
      </c>
      <c r="CB45" s="98" t="s">
        <v>113</v>
      </c>
      <c r="CC45" s="98" t="s">
        <v>113</v>
      </c>
      <c r="CD45" s="98" t="s">
        <v>113</v>
      </c>
      <c r="CE45" s="98" t="s">
        <v>113</v>
      </c>
      <c r="CF45" s="98" t="s">
        <v>113</v>
      </c>
      <c r="CG45" s="98" t="s">
        <v>113</v>
      </c>
      <c r="CH45" s="98" t="s">
        <v>113</v>
      </c>
      <c r="CI45" s="98" t="s">
        <v>113</v>
      </c>
      <c r="CJ45" s="98" t="s">
        <v>113</v>
      </c>
      <c r="CK45" s="98" t="s">
        <v>113</v>
      </c>
      <c r="CL45" s="98" t="s">
        <v>113</v>
      </c>
      <c r="CM45" s="98" t="s">
        <v>113</v>
      </c>
      <c r="CN45" s="98" t="s">
        <v>113</v>
      </c>
      <c r="CO45" s="98" t="s">
        <v>113</v>
      </c>
      <c r="CP45" s="98" t="s">
        <v>113</v>
      </c>
      <c r="CQ45" s="98" t="s">
        <v>113</v>
      </c>
      <c r="CR45" s="98" t="s">
        <v>113</v>
      </c>
      <c r="CS45" s="98" t="s">
        <v>113</v>
      </c>
      <c r="CT45" s="98" t="s">
        <v>113</v>
      </c>
      <c r="CU45" s="98" t="s">
        <v>113</v>
      </c>
      <c r="CV45" s="98" t="s">
        <v>113</v>
      </c>
      <c r="CW45" s="98" t="s">
        <v>113</v>
      </c>
      <c r="CX45" s="98" t="s">
        <v>113</v>
      </c>
      <c r="CY45" s="98" t="s">
        <v>113</v>
      </c>
      <c r="CZ45" s="98" t="s">
        <v>113</v>
      </c>
      <c r="DA45" s="98" t="s">
        <v>113</v>
      </c>
      <c r="DB45" s="98" t="s">
        <v>113</v>
      </c>
      <c r="DC45" s="98" t="s">
        <v>113</v>
      </c>
      <c r="DD45" s="98" t="s">
        <v>113</v>
      </c>
      <c r="DE45" s="98" t="s">
        <v>113</v>
      </c>
      <c r="DF45" s="98" t="s">
        <v>113</v>
      </c>
      <c r="DG45" s="98" t="s">
        <v>113</v>
      </c>
      <c r="DH45" s="98" t="s">
        <v>113</v>
      </c>
      <c r="DI45" s="98" t="s">
        <v>113</v>
      </c>
      <c r="DJ45" s="98" t="s">
        <v>113</v>
      </c>
      <c r="DK45" s="98" t="s">
        <v>113</v>
      </c>
      <c r="DL45" s="98" t="s">
        <v>113</v>
      </c>
      <c r="DM45" s="98" t="s">
        <v>113</v>
      </c>
      <c r="DN45" s="98" t="s">
        <v>113</v>
      </c>
      <c r="DO45" s="98" t="s">
        <v>113</v>
      </c>
      <c r="DP45" s="98" t="s">
        <v>113</v>
      </c>
      <c r="DQ45" s="98" t="s">
        <v>113</v>
      </c>
      <c r="DR45" s="98" t="s">
        <v>113</v>
      </c>
      <c r="DS45" s="98" t="s">
        <v>113</v>
      </c>
      <c r="DT45" s="98" t="s">
        <v>113</v>
      </c>
      <c r="DU45" s="98" t="s">
        <v>113</v>
      </c>
      <c r="DV45" s="98" t="s">
        <v>113</v>
      </c>
      <c r="DW45" s="98" t="s">
        <v>113</v>
      </c>
      <c r="DX45" s="98" t="s">
        <v>113</v>
      </c>
      <c r="DY45" s="98" t="s">
        <v>113</v>
      </c>
      <c r="DZ45" s="98" t="s">
        <v>113</v>
      </c>
      <c r="EA45" s="98" t="s">
        <v>113</v>
      </c>
      <c r="EB45" s="98" t="s">
        <v>113</v>
      </c>
      <c r="EC45" s="98" t="s">
        <v>113</v>
      </c>
      <c r="ED45" s="98" t="s">
        <v>113</v>
      </c>
      <c r="EE45" s="98" t="s">
        <v>113</v>
      </c>
      <c r="EF45" s="98" t="s">
        <v>113</v>
      </c>
      <c r="EG45" s="98" t="s">
        <v>113</v>
      </c>
      <c r="EH45" s="98" t="s">
        <v>113</v>
      </c>
      <c r="EI45" s="98" t="s">
        <v>113</v>
      </c>
      <c r="EJ45" s="98" t="s">
        <v>113</v>
      </c>
      <c r="EK45" s="98" t="s">
        <v>113</v>
      </c>
      <c r="EL45" s="98" t="s">
        <v>113</v>
      </c>
      <c r="EM45" s="98" t="s">
        <v>113</v>
      </c>
      <c r="EN45" s="98" t="s">
        <v>113</v>
      </c>
      <c r="EO45" s="98" t="s">
        <v>113</v>
      </c>
      <c r="EP45" s="98" t="s">
        <v>113</v>
      </c>
      <c r="EQ45" s="98" t="s">
        <v>113</v>
      </c>
      <c r="ER45" s="98" t="s">
        <v>113</v>
      </c>
      <c r="ES45" s="98" t="s">
        <v>113</v>
      </c>
      <c r="ET45" s="98" t="s">
        <v>113</v>
      </c>
      <c r="EU45" s="98" t="s">
        <v>113</v>
      </c>
      <c r="EV45" s="98" t="s">
        <v>113</v>
      </c>
      <c r="EW45" s="98" t="s">
        <v>113</v>
      </c>
      <c r="EX45" s="98" t="s">
        <v>113</v>
      </c>
      <c r="EY45" s="98" t="s">
        <v>113</v>
      </c>
      <c r="EZ45" s="98" t="s">
        <v>113</v>
      </c>
      <c r="FA45" s="98" t="s">
        <v>113</v>
      </c>
      <c r="FB45" s="98" t="s">
        <v>113</v>
      </c>
      <c r="FC45" s="98" t="s">
        <v>113</v>
      </c>
      <c r="FD45" s="98" t="s">
        <v>113</v>
      </c>
      <c r="FE45" s="98" t="s">
        <v>113</v>
      </c>
      <c r="FF45" s="98" t="s">
        <v>113</v>
      </c>
      <c r="FG45" s="98" t="s">
        <v>113</v>
      </c>
      <c r="FH45" s="98" t="s">
        <v>113</v>
      </c>
      <c r="FI45" s="98" t="s">
        <v>113</v>
      </c>
      <c r="FJ45" s="98" t="s">
        <v>113</v>
      </c>
      <c r="FK45" s="98" t="s">
        <v>113</v>
      </c>
      <c r="FL45" s="98" t="s">
        <v>113</v>
      </c>
      <c r="FM45" s="98" t="s">
        <v>113</v>
      </c>
      <c r="FN45" s="98" t="s">
        <v>113</v>
      </c>
      <c r="FO45" s="98" t="s">
        <v>113</v>
      </c>
      <c r="FP45" s="98" t="s">
        <v>113</v>
      </c>
      <c r="FQ45" s="98" t="s">
        <v>113</v>
      </c>
      <c r="FR45" s="98" t="s">
        <v>113</v>
      </c>
      <c r="FS45" s="98" t="s">
        <v>113</v>
      </c>
      <c r="FT45" s="98" t="s">
        <v>113</v>
      </c>
      <c r="FU45" s="98" t="s">
        <v>113</v>
      </c>
      <c r="FV45" s="98" t="s">
        <v>113</v>
      </c>
      <c r="FW45" s="98" t="s">
        <v>113</v>
      </c>
      <c r="FX45" s="98" t="s">
        <v>113</v>
      </c>
      <c r="FY45" s="98" t="s">
        <v>113</v>
      </c>
      <c r="FZ45" s="98" t="s">
        <v>113</v>
      </c>
      <c r="GA45" s="98" t="s">
        <v>113</v>
      </c>
      <c r="GB45" s="98" t="s">
        <v>113</v>
      </c>
      <c r="GC45" s="98" t="s">
        <v>113</v>
      </c>
      <c r="GD45" s="98" t="s">
        <v>113</v>
      </c>
      <c r="GE45" s="98" t="s">
        <v>113</v>
      </c>
      <c r="GF45" s="98" t="s">
        <v>113</v>
      </c>
      <c r="GG45" s="98" t="s">
        <v>113</v>
      </c>
      <c r="GH45" s="98" t="s">
        <v>113</v>
      </c>
      <c r="GI45" s="98" t="s">
        <v>113</v>
      </c>
      <c r="GJ45" s="98" t="s">
        <v>113</v>
      </c>
      <c r="GK45" s="98" t="s">
        <v>113</v>
      </c>
      <c r="GL45" s="98" t="s">
        <v>113</v>
      </c>
      <c r="GM45" s="98" t="s">
        <v>113</v>
      </c>
      <c r="GN45" s="98" t="s">
        <v>113</v>
      </c>
      <c r="GO45" s="98" t="s">
        <v>113</v>
      </c>
      <c r="GP45" s="98" t="s">
        <v>113</v>
      </c>
      <c r="GQ45" s="98" t="s">
        <v>113</v>
      </c>
      <c r="GR45" s="98" t="s">
        <v>113</v>
      </c>
      <c r="GS45" s="98" t="s">
        <v>113</v>
      </c>
      <c r="GT45" s="98" t="s">
        <v>113</v>
      </c>
      <c r="GU45" s="98" t="s">
        <v>113</v>
      </c>
      <c r="GV45" s="98" t="s">
        <v>113</v>
      </c>
      <c r="GW45" s="98" t="s">
        <v>113</v>
      </c>
      <c r="GX45" s="98" t="s">
        <v>113</v>
      </c>
      <c r="GY45" s="98" t="s">
        <v>113</v>
      </c>
      <c r="GZ45" s="98" t="s">
        <v>113</v>
      </c>
      <c r="HA45" s="98" t="s">
        <v>113</v>
      </c>
      <c r="HB45" s="98" t="s">
        <v>113</v>
      </c>
      <c r="HC45" s="98" t="s">
        <v>113</v>
      </c>
      <c r="HD45" s="98" t="s">
        <v>113</v>
      </c>
      <c r="HE45" s="98" t="s">
        <v>113</v>
      </c>
      <c r="HF45" s="98" t="s">
        <v>113</v>
      </c>
      <c r="HG45" s="98" t="s">
        <v>113</v>
      </c>
      <c r="HH45" s="98" t="s">
        <v>113</v>
      </c>
      <c r="HI45" s="98" t="s">
        <v>113</v>
      </c>
      <c r="HJ45" s="98" t="s">
        <v>113</v>
      </c>
      <c r="HK45" s="98" t="s">
        <v>113</v>
      </c>
      <c r="HL45" s="98" t="s">
        <v>113</v>
      </c>
      <c r="HM45" s="98" t="s">
        <v>113</v>
      </c>
      <c r="HN45" s="98" t="s">
        <v>113</v>
      </c>
      <c r="HO45" s="98" t="s">
        <v>113</v>
      </c>
      <c r="HP45" s="98" t="s">
        <v>113</v>
      </c>
      <c r="HQ45" s="98" t="s">
        <v>113</v>
      </c>
      <c r="HR45" s="98" t="s">
        <v>113</v>
      </c>
      <c r="HS45" s="98" t="s">
        <v>113</v>
      </c>
      <c r="HT45" s="98" t="s">
        <v>113</v>
      </c>
      <c r="HU45" s="98" t="s">
        <v>113</v>
      </c>
      <c r="HV45" s="98" t="s">
        <v>113</v>
      </c>
      <c r="HW45" s="98" t="s">
        <v>113</v>
      </c>
      <c r="HX45" s="98" t="s">
        <v>113</v>
      </c>
      <c r="HY45" s="98" t="s">
        <v>113</v>
      </c>
      <c r="HZ45" s="98" t="s">
        <v>113</v>
      </c>
      <c r="IA45" s="98" t="s">
        <v>113</v>
      </c>
      <c r="IB45" s="98" t="s">
        <v>113</v>
      </c>
      <c r="IC45" s="98" t="s">
        <v>113</v>
      </c>
      <c r="ID45" s="98" t="s">
        <v>113</v>
      </c>
      <c r="IE45" s="98" t="s">
        <v>113</v>
      </c>
      <c r="IF45" s="98" t="s">
        <v>113</v>
      </c>
      <c r="IG45" s="98" t="s">
        <v>113</v>
      </c>
      <c r="IH45" s="98" t="s">
        <v>113</v>
      </c>
      <c r="II45" s="98" t="s">
        <v>113</v>
      </c>
      <c r="IJ45" s="98" t="s">
        <v>113</v>
      </c>
      <c r="IK45" s="98" t="s">
        <v>113</v>
      </c>
      <c r="IL45" s="98" t="s">
        <v>113</v>
      </c>
      <c r="IM45" s="98" t="s">
        <v>113</v>
      </c>
      <c r="IN45" s="98" t="s">
        <v>113</v>
      </c>
      <c r="IO45" s="98" t="s">
        <v>113</v>
      </c>
      <c r="IP45" s="98" t="s">
        <v>113</v>
      </c>
      <c r="IQ45" s="98" t="s">
        <v>113</v>
      </c>
      <c r="IR45" s="98" t="s">
        <v>113</v>
      </c>
      <c r="IS45" s="98" t="s">
        <v>113</v>
      </c>
      <c r="IT45" s="98" t="s">
        <v>113</v>
      </c>
      <c r="IU45" s="98" t="s">
        <v>113</v>
      </c>
      <c r="IV45" s="98" t="s">
        <v>113</v>
      </c>
    </row>
    <row r="46" spans="1:256" s="62" customFormat="1" ht="12.75" customHeight="1" x14ac:dyDescent="0.2">
      <c r="A46" s="130"/>
      <c r="B46" s="71" t="s">
        <v>112</v>
      </c>
      <c r="BM46" s="129"/>
    </row>
    <row r="47" spans="1:256" s="62" customFormat="1" ht="12.75" customHeight="1" x14ac:dyDescent="0.2">
      <c r="A47" s="130"/>
      <c r="B47" s="62" t="s">
        <v>111</v>
      </c>
      <c r="BM47" s="129"/>
    </row>
    <row r="48" spans="1:256" s="62" customFormat="1" ht="12.75" customHeight="1" x14ac:dyDescent="0.2">
      <c r="A48" s="130"/>
      <c r="B48" s="62" t="s">
        <v>110</v>
      </c>
      <c r="BM48" s="129"/>
    </row>
    <row r="49" spans="1:65" s="62" customFormat="1" ht="12.75" customHeight="1" x14ac:dyDescent="0.2">
      <c r="A49" s="130"/>
      <c r="B49" s="62" t="s">
        <v>109</v>
      </c>
      <c r="BM49" s="129"/>
    </row>
    <row r="50" spans="1:65" s="62" customFormat="1" ht="3.75" customHeight="1" x14ac:dyDescent="0.2">
      <c r="A50" s="130"/>
      <c r="BM50" s="129"/>
    </row>
    <row r="51" spans="1:65" s="62" customFormat="1" ht="12.75" customHeight="1" x14ac:dyDescent="0.2">
      <c r="A51" s="130"/>
      <c r="B51" s="71" t="s">
        <v>108</v>
      </c>
      <c r="G51" s="71"/>
      <c r="H51" s="71"/>
      <c r="I51" s="71"/>
      <c r="AG51" s="160" t="str">
        <f>DATOS!$G$46</f>
        <v>.</v>
      </c>
      <c r="AH51" s="160"/>
      <c r="AI51" s="160"/>
      <c r="AJ51" s="160"/>
      <c r="AK51" s="160"/>
      <c r="AL51" s="160"/>
      <c r="AM51" s="160"/>
      <c r="AN51" s="160"/>
      <c r="AO51" s="160"/>
      <c r="AP51" s="160"/>
      <c r="AQ51" s="160"/>
      <c r="AR51" s="160"/>
      <c r="AS51" s="160"/>
      <c r="AT51" s="160"/>
      <c r="AU51" s="160"/>
      <c r="AV51" s="160"/>
      <c r="AW51" s="160"/>
      <c r="AX51" s="160"/>
      <c r="AY51" s="160"/>
      <c r="AZ51" s="160"/>
      <c r="BA51" s="160"/>
      <c r="BB51" s="160"/>
      <c r="BC51" s="160"/>
      <c r="BD51" s="160"/>
      <c r="BE51" s="160"/>
      <c r="BF51" s="160"/>
      <c r="BG51" s="160"/>
      <c r="BH51" s="160"/>
      <c r="BI51" s="160"/>
      <c r="BJ51" s="160"/>
      <c r="BK51" s="160"/>
      <c r="BL51" s="160"/>
      <c r="BM51" s="129"/>
    </row>
    <row r="52" spans="1:65" s="62" customFormat="1" ht="3" customHeight="1" x14ac:dyDescent="0.2">
      <c r="A52" s="130"/>
      <c r="B52" s="71"/>
      <c r="G52" s="71"/>
      <c r="H52" s="71"/>
      <c r="I52" s="71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0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70"/>
      <c r="BI52" s="70"/>
      <c r="BJ52" s="70"/>
      <c r="BK52" s="70"/>
      <c r="BM52" s="129"/>
    </row>
    <row r="53" spans="1:65" s="62" customFormat="1" ht="12.75" customHeight="1" x14ac:dyDescent="0.2">
      <c r="A53" s="130"/>
      <c r="B53" s="71" t="s">
        <v>107</v>
      </c>
      <c r="BM53" s="129"/>
    </row>
    <row r="54" spans="1:65" s="62" customFormat="1" ht="15.75" customHeight="1" x14ac:dyDescent="0.2">
      <c r="A54" s="130"/>
      <c r="H54" s="149" t="str">
        <f>DATOS!$G$47</f>
        <v>ORIGINARIO</v>
      </c>
      <c r="I54" s="149"/>
      <c r="J54" s="149"/>
      <c r="K54" s="149"/>
      <c r="L54" s="149"/>
      <c r="M54" s="149"/>
      <c r="N54" s="149"/>
      <c r="O54" s="149"/>
      <c r="P54" s="149"/>
      <c r="R54" s="161" t="str">
        <f>IF(H54="AMPLIATORIO","DEL CONTRATO DE FECHA","  ")</f>
        <v xml:space="preserve">  </v>
      </c>
      <c r="S54" s="161"/>
      <c r="T54" s="161"/>
      <c r="U54" s="161"/>
      <c r="V54" s="161"/>
      <c r="W54" s="161"/>
      <c r="X54" s="161"/>
      <c r="Y54" s="161"/>
      <c r="Z54" s="161"/>
      <c r="AA54" s="161"/>
      <c r="AB54" s="161"/>
      <c r="AC54" s="161"/>
      <c r="AD54" s="161"/>
      <c r="AE54" s="161"/>
      <c r="AF54" s="161"/>
      <c r="AG54" s="161"/>
      <c r="AH54" s="161"/>
      <c r="AI54" s="161"/>
      <c r="AJ54" s="150"/>
      <c r="AK54" s="150"/>
      <c r="AL54" s="150"/>
      <c r="AM54" s="150"/>
      <c r="AN54" s="150"/>
      <c r="AO54" s="150"/>
      <c r="AP54" s="150"/>
      <c r="AR54" s="164" t="str">
        <f>IF(H54="ORIGINARIO","  ","DE PESOS")</f>
        <v xml:space="preserve">  </v>
      </c>
      <c r="AS54" s="164"/>
      <c r="AT54" s="164"/>
      <c r="AU54" s="164"/>
      <c r="AV54" s="164"/>
      <c r="AW54" s="164"/>
      <c r="AX54" s="164"/>
      <c r="AY54" s="163" t="str">
        <f>IF(H54="AMPLIATORIO",DATOS!$G$50,"  ")</f>
        <v xml:space="preserve">  </v>
      </c>
      <c r="AZ54" s="163"/>
      <c r="BA54" s="163"/>
      <c r="BB54" s="163"/>
      <c r="BC54" s="163"/>
      <c r="BD54" s="163"/>
      <c r="BE54" s="163"/>
      <c r="BF54" s="163"/>
      <c r="BG54" s="163"/>
      <c r="BM54" s="129"/>
    </row>
    <row r="55" spans="1:65" s="62" customFormat="1" ht="3" customHeight="1" x14ac:dyDescent="0.2">
      <c r="A55" s="130"/>
      <c r="BM55" s="129"/>
    </row>
    <row r="56" spans="1:65" s="62" customFormat="1" ht="15" x14ac:dyDescent="0.25">
      <c r="A56" s="130"/>
      <c r="B56" s="97" t="s">
        <v>106</v>
      </c>
      <c r="I56" s="62" t="s">
        <v>105</v>
      </c>
      <c r="BM56" s="129"/>
    </row>
    <row r="57" spans="1:65" s="62" customFormat="1" ht="12.75" customHeight="1" x14ac:dyDescent="0.2">
      <c r="A57" s="130"/>
      <c r="B57" s="62" t="s">
        <v>104</v>
      </c>
      <c r="AT57" s="152" t="str">
        <f>DATOS!$G$52</f>
        <v>SAN JUSTO</v>
      </c>
      <c r="AU57" s="152"/>
      <c r="AV57" s="152"/>
      <c r="AW57" s="152"/>
      <c r="AX57" s="152"/>
      <c r="AY57" s="152"/>
      <c r="AZ57" s="152"/>
      <c r="BA57" s="152"/>
      <c r="BB57" s="152"/>
      <c r="BC57" s="152"/>
      <c r="BD57" s="152"/>
      <c r="BE57" s="152"/>
      <c r="BF57" s="152"/>
      <c r="BG57" s="152"/>
      <c r="BH57" s="152"/>
      <c r="BI57" s="152"/>
      <c r="BJ57" s="152"/>
      <c r="BK57" s="152"/>
      <c r="BM57" s="129"/>
    </row>
    <row r="58" spans="1:65" s="62" customFormat="1" ht="12.75" customHeight="1" x14ac:dyDescent="0.2">
      <c r="A58" s="130"/>
      <c r="B58" s="62" t="s">
        <v>103</v>
      </c>
      <c r="BM58" s="129"/>
    </row>
    <row r="59" spans="1:65" s="62" customFormat="1" ht="3" customHeight="1" x14ac:dyDescent="0.2">
      <c r="A59" s="130"/>
      <c r="BM59" s="129"/>
    </row>
    <row r="60" spans="1:65" s="62" customFormat="1" ht="12.75" customHeight="1" x14ac:dyDescent="0.25">
      <c r="A60" s="130"/>
      <c r="B60" s="151"/>
      <c r="C60" s="151"/>
      <c r="D60" s="151"/>
      <c r="E60" s="151"/>
      <c r="F60" s="151"/>
      <c r="G60" s="151"/>
      <c r="H60" s="151"/>
      <c r="I60" s="137"/>
      <c r="J60" s="137"/>
      <c r="K60" s="137"/>
      <c r="L60" s="137"/>
      <c r="M60" s="137"/>
      <c r="N60" s="137"/>
      <c r="O60" s="137"/>
      <c r="P60" s="137"/>
      <c r="Q60" s="137"/>
      <c r="R60" s="137"/>
      <c r="S60" s="137"/>
      <c r="T60" s="137"/>
      <c r="U60" s="137"/>
      <c r="V60" s="137"/>
      <c r="W60" s="137"/>
      <c r="X60" s="137"/>
      <c r="Y60" s="137"/>
      <c r="Z60" s="137"/>
      <c r="AA60" s="137"/>
      <c r="AB60" s="137"/>
      <c r="AC60" s="137"/>
      <c r="AD60" s="137"/>
      <c r="AE60" s="137"/>
      <c r="AF60" s="137"/>
      <c r="AG60" s="137"/>
      <c r="AH60" s="137"/>
      <c r="AI60" s="137"/>
      <c r="AJ60" s="137"/>
      <c r="AK60" s="137"/>
      <c r="AL60" s="137"/>
      <c r="AM60" s="137"/>
      <c r="AN60" s="137"/>
      <c r="AO60" s="137"/>
      <c r="AP60" s="137"/>
      <c r="AQ60" s="137"/>
      <c r="AR60" s="137"/>
      <c r="AS60" s="137"/>
      <c r="AT60" s="137"/>
      <c r="AU60" s="137"/>
      <c r="AV60" s="137"/>
      <c r="AW60" s="137"/>
      <c r="AX60" s="137"/>
      <c r="AY60" s="137"/>
      <c r="AZ60" s="137"/>
      <c r="BA60" s="137"/>
      <c r="BB60" s="137"/>
      <c r="BC60" s="137"/>
      <c r="BD60" s="137"/>
      <c r="BE60" s="137"/>
      <c r="BF60" s="137"/>
      <c r="BG60" s="137"/>
      <c r="BH60" s="137"/>
      <c r="BI60" s="137"/>
      <c r="BJ60" s="137"/>
      <c r="BK60" s="137"/>
      <c r="BL60" s="137"/>
      <c r="BM60" s="129"/>
    </row>
    <row r="61" spans="1:65" s="62" customFormat="1" ht="14.25" customHeight="1" x14ac:dyDescent="0.2">
      <c r="A61" s="130"/>
      <c r="F61" s="96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  <c r="W61" s="137"/>
      <c r="X61" s="137"/>
      <c r="Y61" s="137"/>
      <c r="Z61" s="137"/>
      <c r="AA61" s="137"/>
      <c r="AB61" s="137"/>
      <c r="AC61" s="137"/>
      <c r="AD61" s="137"/>
      <c r="AE61" s="137"/>
      <c r="AF61" s="137"/>
      <c r="AG61" s="137"/>
      <c r="AH61" s="137"/>
      <c r="AI61" s="137"/>
      <c r="AJ61" s="137"/>
      <c r="AK61" s="137"/>
      <c r="AL61" s="137"/>
      <c r="AM61" s="137"/>
      <c r="AN61" s="137"/>
      <c r="AO61" s="137"/>
      <c r="AP61" s="137"/>
      <c r="AQ61" s="137"/>
      <c r="AR61" s="137"/>
      <c r="AS61" s="137"/>
      <c r="AT61" s="137"/>
      <c r="AU61" s="137"/>
      <c r="AV61" s="137"/>
      <c r="AW61" s="137"/>
      <c r="AX61" s="137"/>
      <c r="AY61" s="137"/>
      <c r="AZ61" s="137"/>
      <c r="BA61" s="137"/>
      <c r="BB61" s="137"/>
      <c r="BC61" s="137"/>
      <c r="BD61" s="137"/>
      <c r="BE61" s="137"/>
      <c r="BF61" s="137"/>
      <c r="BG61" s="137"/>
      <c r="BH61" s="137"/>
      <c r="BI61" s="137"/>
      <c r="BJ61" s="137"/>
      <c r="BK61" s="137"/>
      <c r="BL61" s="137"/>
      <c r="BM61" s="129"/>
    </row>
    <row r="62" spans="1:65" s="62" customFormat="1" ht="3" customHeight="1" x14ac:dyDescent="0.2">
      <c r="A62" s="130"/>
      <c r="BM62" s="129"/>
    </row>
    <row r="63" spans="1:65" s="62" customFormat="1" ht="12.75" customHeight="1" x14ac:dyDescent="0.25">
      <c r="A63" s="130"/>
      <c r="B63" s="151"/>
      <c r="C63" s="151"/>
      <c r="D63" s="151"/>
      <c r="E63" s="151"/>
      <c r="F63" s="151"/>
      <c r="G63" s="151"/>
      <c r="H63" s="151"/>
      <c r="I63" s="159"/>
      <c r="J63" s="159"/>
      <c r="K63" s="159"/>
      <c r="L63" s="159"/>
      <c r="M63" s="159"/>
      <c r="N63" s="159"/>
      <c r="O63" s="159"/>
      <c r="P63" s="159"/>
      <c r="Q63" s="159"/>
      <c r="R63" s="159"/>
      <c r="S63" s="159"/>
      <c r="T63" s="159"/>
      <c r="U63" s="159"/>
      <c r="V63" s="159"/>
      <c r="W63" s="159"/>
      <c r="X63" s="159"/>
      <c r="Y63" s="159"/>
      <c r="Z63" s="159"/>
      <c r="AA63" s="159"/>
      <c r="AB63" s="159"/>
      <c r="AC63" s="159"/>
      <c r="AD63" s="159"/>
      <c r="AE63" s="159"/>
      <c r="AF63" s="159"/>
      <c r="AG63" s="159"/>
      <c r="AH63" s="159"/>
      <c r="AI63" s="159"/>
      <c r="AJ63" s="159"/>
      <c r="AK63" s="159"/>
      <c r="AL63" s="159"/>
      <c r="AM63" s="159"/>
      <c r="AN63" s="159"/>
      <c r="AO63" s="159"/>
      <c r="AP63" s="159"/>
      <c r="AQ63" s="159"/>
      <c r="AR63" s="159"/>
      <c r="AS63" s="159"/>
      <c r="AT63" s="159"/>
      <c r="AU63" s="159"/>
      <c r="AV63" s="159"/>
      <c r="AW63" s="159"/>
      <c r="AX63" s="159"/>
      <c r="AY63" s="159"/>
      <c r="AZ63" s="159"/>
      <c r="BA63" s="159"/>
      <c r="BB63" s="159"/>
      <c r="BC63" s="159"/>
      <c r="BD63" s="159"/>
      <c r="BE63" s="159"/>
      <c r="BF63" s="159"/>
      <c r="BG63" s="159"/>
      <c r="BH63" s="159"/>
      <c r="BI63" s="159"/>
      <c r="BJ63" s="159"/>
      <c r="BK63" s="159"/>
      <c r="BL63" s="159"/>
      <c r="BM63" s="129"/>
    </row>
    <row r="64" spans="1:65" s="62" customFormat="1" ht="15" customHeight="1" x14ac:dyDescent="0.2">
      <c r="A64" s="130"/>
      <c r="B64" s="69"/>
      <c r="C64" s="66"/>
      <c r="E64" s="66"/>
      <c r="F64" s="71"/>
      <c r="I64" s="159"/>
      <c r="J64" s="159"/>
      <c r="K64" s="159"/>
      <c r="L64" s="159"/>
      <c r="M64" s="159"/>
      <c r="N64" s="159"/>
      <c r="O64" s="159"/>
      <c r="P64" s="159"/>
      <c r="Q64" s="159"/>
      <c r="R64" s="159"/>
      <c r="S64" s="159"/>
      <c r="T64" s="159"/>
      <c r="U64" s="159"/>
      <c r="V64" s="159"/>
      <c r="W64" s="159"/>
      <c r="X64" s="159"/>
      <c r="Y64" s="159"/>
      <c r="Z64" s="159"/>
      <c r="AA64" s="159"/>
      <c r="AB64" s="159"/>
      <c r="AC64" s="159"/>
      <c r="AD64" s="159"/>
      <c r="AE64" s="159"/>
      <c r="AF64" s="159"/>
      <c r="AG64" s="159"/>
      <c r="AH64" s="159"/>
      <c r="AI64" s="159"/>
      <c r="AJ64" s="159"/>
      <c r="AK64" s="159"/>
      <c r="AL64" s="159"/>
      <c r="AM64" s="159"/>
      <c r="AN64" s="159"/>
      <c r="AO64" s="159"/>
      <c r="AP64" s="159"/>
      <c r="AQ64" s="159"/>
      <c r="AR64" s="159"/>
      <c r="AS64" s="159"/>
      <c r="AT64" s="159"/>
      <c r="AU64" s="159"/>
      <c r="AV64" s="159"/>
      <c r="AW64" s="159"/>
      <c r="AX64" s="159"/>
      <c r="AY64" s="159"/>
      <c r="AZ64" s="159"/>
      <c r="BA64" s="159"/>
      <c r="BB64" s="159"/>
      <c r="BC64" s="159"/>
      <c r="BD64" s="159"/>
      <c r="BE64" s="159"/>
      <c r="BF64" s="159"/>
      <c r="BG64" s="159"/>
      <c r="BH64" s="159"/>
      <c r="BI64" s="159"/>
      <c r="BJ64" s="159"/>
      <c r="BK64" s="159"/>
      <c r="BL64" s="159"/>
      <c r="BM64" s="129"/>
    </row>
    <row r="65" spans="1:76" s="62" customFormat="1" ht="15" customHeight="1" x14ac:dyDescent="0.2">
      <c r="A65" s="130"/>
      <c r="B65" s="69"/>
      <c r="C65" s="66"/>
      <c r="E65" s="66"/>
      <c r="F65" s="71"/>
      <c r="I65" s="159"/>
      <c r="J65" s="159"/>
      <c r="K65" s="159"/>
      <c r="L65" s="159"/>
      <c r="M65" s="159"/>
      <c r="N65" s="159"/>
      <c r="O65" s="159"/>
      <c r="P65" s="159"/>
      <c r="Q65" s="159"/>
      <c r="R65" s="159"/>
      <c r="S65" s="159"/>
      <c r="T65" s="159"/>
      <c r="U65" s="159"/>
      <c r="V65" s="159"/>
      <c r="W65" s="159"/>
      <c r="X65" s="159"/>
      <c r="Y65" s="159"/>
      <c r="Z65" s="159"/>
      <c r="AA65" s="159"/>
      <c r="AB65" s="159"/>
      <c r="AC65" s="159"/>
      <c r="AD65" s="159"/>
      <c r="AE65" s="159"/>
      <c r="AF65" s="159"/>
      <c r="AG65" s="159"/>
      <c r="AH65" s="159"/>
      <c r="AI65" s="159"/>
      <c r="AJ65" s="159"/>
      <c r="AK65" s="159"/>
      <c r="AL65" s="159"/>
      <c r="AM65" s="159"/>
      <c r="AN65" s="159"/>
      <c r="AO65" s="159"/>
      <c r="AP65" s="159"/>
      <c r="AQ65" s="159"/>
      <c r="AR65" s="159"/>
      <c r="AS65" s="159"/>
      <c r="AT65" s="159"/>
      <c r="AU65" s="159"/>
      <c r="AV65" s="159"/>
      <c r="AW65" s="159"/>
      <c r="AX65" s="159"/>
      <c r="AY65" s="159"/>
      <c r="AZ65" s="159"/>
      <c r="BA65" s="159"/>
      <c r="BB65" s="159"/>
      <c r="BC65" s="159"/>
      <c r="BD65" s="159"/>
      <c r="BE65" s="159"/>
      <c r="BF65" s="159"/>
      <c r="BG65" s="159"/>
      <c r="BH65" s="159"/>
      <c r="BI65" s="159"/>
      <c r="BJ65" s="159"/>
      <c r="BK65" s="159"/>
      <c r="BL65" s="94"/>
      <c r="BM65" s="129"/>
    </row>
    <row r="66" spans="1:76" s="62" customFormat="1" ht="15" customHeight="1" x14ac:dyDescent="0.2">
      <c r="A66" s="130"/>
      <c r="B66" s="66"/>
      <c r="C66" s="66"/>
      <c r="E66" s="66"/>
      <c r="F66" s="95"/>
      <c r="I66" s="159"/>
      <c r="J66" s="159"/>
      <c r="K66" s="159"/>
      <c r="L66" s="159"/>
      <c r="M66" s="159"/>
      <c r="N66" s="159"/>
      <c r="O66" s="159"/>
      <c r="P66" s="159"/>
      <c r="Q66" s="159"/>
      <c r="R66" s="159"/>
      <c r="S66" s="159"/>
      <c r="T66" s="159"/>
      <c r="U66" s="159"/>
      <c r="V66" s="159"/>
      <c r="W66" s="159"/>
      <c r="X66" s="159"/>
      <c r="Y66" s="159"/>
      <c r="Z66" s="159"/>
      <c r="AA66" s="159"/>
      <c r="AB66" s="159"/>
      <c r="AC66" s="159"/>
      <c r="AD66" s="159"/>
      <c r="AE66" s="159"/>
      <c r="AF66" s="159"/>
      <c r="AG66" s="159"/>
      <c r="AH66" s="159"/>
      <c r="AI66" s="159"/>
      <c r="AJ66" s="159"/>
      <c r="AK66" s="159"/>
      <c r="AL66" s="159"/>
      <c r="AM66" s="159"/>
      <c r="AN66" s="159"/>
      <c r="AO66" s="159"/>
      <c r="AP66" s="159"/>
      <c r="AQ66" s="159"/>
      <c r="AR66" s="159"/>
      <c r="AS66" s="159"/>
      <c r="AT66" s="159"/>
      <c r="AU66" s="159"/>
      <c r="AV66" s="159"/>
      <c r="AW66" s="159"/>
      <c r="AX66" s="159"/>
      <c r="AY66" s="159"/>
      <c r="AZ66" s="159"/>
      <c r="BA66" s="159"/>
      <c r="BB66" s="159"/>
      <c r="BC66" s="159"/>
      <c r="BD66" s="159"/>
      <c r="BE66" s="159"/>
      <c r="BF66" s="159"/>
      <c r="BG66" s="159"/>
      <c r="BH66" s="159"/>
      <c r="BI66" s="159"/>
      <c r="BJ66" s="159"/>
      <c r="BK66" s="159"/>
      <c r="BL66" s="93"/>
      <c r="BM66" s="129"/>
    </row>
    <row r="67" spans="1:76" s="62" customFormat="1" ht="12.75" customHeight="1" x14ac:dyDescent="0.2">
      <c r="A67" s="130"/>
      <c r="F67" s="165"/>
      <c r="G67" s="165"/>
      <c r="H67" s="165"/>
      <c r="I67" s="165"/>
      <c r="J67" s="165"/>
      <c r="K67" s="165"/>
      <c r="L67" s="165"/>
      <c r="M67" s="165"/>
      <c r="N67" s="165"/>
      <c r="O67" s="165"/>
      <c r="P67" s="165"/>
      <c r="Q67" s="165"/>
      <c r="R67" s="165"/>
      <c r="S67" s="165"/>
      <c r="T67" s="165"/>
      <c r="U67" s="165"/>
      <c r="V67" s="165"/>
      <c r="W67" s="165"/>
      <c r="X67" s="165"/>
      <c r="Y67" s="165"/>
      <c r="Z67" s="165"/>
      <c r="AA67" s="165"/>
      <c r="AB67" s="165"/>
      <c r="AC67" s="165"/>
      <c r="AD67" s="165"/>
      <c r="AE67" s="165"/>
      <c r="AF67" s="165"/>
      <c r="AG67" s="165"/>
      <c r="AH67" s="165"/>
      <c r="AI67" s="165"/>
      <c r="AJ67" s="165"/>
      <c r="AK67" s="165"/>
      <c r="AL67" s="165"/>
      <c r="AM67" s="165"/>
      <c r="AN67" s="165"/>
      <c r="AO67" s="165"/>
      <c r="AP67" s="165"/>
      <c r="AQ67" s="165"/>
      <c r="AR67" s="165"/>
      <c r="AS67" s="165"/>
      <c r="AT67" s="165"/>
      <c r="AU67" s="165"/>
      <c r="AV67" s="165"/>
      <c r="AW67" s="165"/>
      <c r="AX67" s="165"/>
      <c r="AY67" s="165"/>
      <c r="AZ67" s="165"/>
      <c r="BA67" s="165"/>
      <c r="BB67" s="165"/>
      <c r="BC67" s="165"/>
      <c r="BD67" s="165"/>
      <c r="BE67" s="165"/>
      <c r="BF67" s="165"/>
      <c r="BG67" s="165"/>
      <c r="BH67" s="165"/>
      <c r="BI67" s="165"/>
      <c r="BJ67" s="165"/>
      <c r="BK67" s="165"/>
      <c r="BM67" s="129"/>
    </row>
    <row r="68" spans="1:76" s="62" customFormat="1" ht="12.75" customHeight="1" x14ac:dyDescent="0.2">
      <c r="A68" s="130"/>
      <c r="F68" s="165"/>
      <c r="G68" s="165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R68" s="165"/>
      <c r="S68" s="165"/>
      <c r="T68" s="165"/>
      <c r="U68" s="165"/>
      <c r="V68" s="165"/>
      <c r="W68" s="165"/>
      <c r="X68" s="165"/>
      <c r="Y68" s="165"/>
      <c r="Z68" s="165"/>
      <c r="AA68" s="165"/>
      <c r="AB68" s="165"/>
      <c r="AC68" s="165"/>
      <c r="AD68" s="165"/>
      <c r="AE68" s="165"/>
      <c r="AF68" s="165"/>
      <c r="AG68" s="165"/>
      <c r="AH68" s="165"/>
      <c r="AI68" s="165"/>
      <c r="AJ68" s="165"/>
      <c r="AK68" s="165"/>
      <c r="AL68" s="165"/>
      <c r="AM68" s="165"/>
      <c r="AN68" s="165"/>
      <c r="AO68" s="165"/>
      <c r="AP68" s="165"/>
      <c r="AQ68" s="165"/>
      <c r="AR68" s="165"/>
      <c r="AS68" s="165"/>
      <c r="AT68" s="165"/>
      <c r="AU68" s="165"/>
      <c r="AV68" s="165"/>
      <c r="AW68" s="165"/>
      <c r="AX68" s="165"/>
      <c r="AY68" s="165"/>
      <c r="AZ68" s="165"/>
      <c r="BA68" s="165"/>
      <c r="BB68" s="165"/>
      <c r="BC68" s="165"/>
      <c r="BD68" s="165"/>
      <c r="BE68" s="165"/>
      <c r="BF68" s="165"/>
      <c r="BG68" s="165"/>
      <c r="BH68" s="165"/>
      <c r="BI68" s="165"/>
      <c r="BJ68" s="165"/>
      <c r="BK68" s="165"/>
      <c r="BM68" s="129"/>
    </row>
    <row r="69" spans="1:76" s="62" customFormat="1" ht="12.75" customHeight="1" x14ac:dyDescent="0.2">
      <c r="A69" s="130"/>
      <c r="F69" s="153"/>
      <c r="G69" s="153"/>
      <c r="H69" s="153"/>
      <c r="I69" s="153"/>
      <c r="J69" s="153"/>
      <c r="K69" s="153"/>
      <c r="L69" s="153"/>
      <c r="M69" s="153"/>
      <c r="N69" s="153"/>
      <c r="O69" s="153"/>
      <c r="P69" s="153"/>
      <c r="Q69" s="153"/>
      <c r="R69" s="153"/>
      <c r="S69" s="153"/>
      <c r="T69" s="153"/>
      <c r="U69" s="153"/>
      <c r="V69" s="153"/>
      <c r="W69" s="153"/>
      <c r="X69" s="153"/>
      <c r="Y69" s="153"/>
      <c r="Z69" s="153"/>
      <c r="AA69" s="153"/>
      <c r="AB69" s="153"/>
      <c r="AC69" s="153"/>
      <c r="AD69" s="153"/>
      <c r="AE69" s="153"/>
      <c r="AF69" s="153"/>
      <c r="AG69" s="153"/>
      <c r="AH69" s="153"/>
      <c r="AI69" s="153"/>
      <c r="AJ69" s="153"/>
      <c r="AK69" s="153"/>
      <c r="AL69" s="153"/>
      <c r="AM69" s="153"/>
      <c r="AN69" s="153"/>
      <c r="AO69" s="153"/>
      <c r="AP69" s="153"/>
      <c r="AQ69" s="153"/>
      <c r="AR69" s="153"/>
      <c r="AS69" s="153"/>
      <c r="AT69" s="153"/>
      <c r="AU69" s="153"/>
      <c r="AV69" s="153"/>
      <c r="AW69" s="153"/>
      <c r="AX69" s="153"/>
      <c r="AY69" s="153"/>
      <c r="AZ69" s="153"/>
      <c r="BA69" s="153"/>
      <c r="BB69" s="153"/>
      <c r="BC69" s="153"/>
      <c r="BD69" s="153"/>
      <c r="BE69" s="153"/>
      <c r="BF69" s="153"/>
      <c r="BG69" s="153"/>
      <c r="BH69" s="153"/>
      <c r="BI69" s="153"/>
      <c r="BJ69" s="153"/>
      <c r="BK69" s="153"/>
      <c r="BM69" s="129"/>
    </row>
    <row r="70" spans="1:76" s="62" customFormat="1" ht="12.75" customHeight="1" x14ac:dyDescent="0.2">
      <c r="A70" s="130"/>
      <c r="F70" s="154"/>
      <c r="G70" s="154"/>
      <c r="H70" s="154"/>
      <c r="I70" s="154"/>
      <c r="J70" s="154"/>
      <c r="K70" s="154"/>
      <c r="L70" s="154"/>
      <c r="M70" s="154"/>
      <c r="N70" s="154"/>
      <c r="O70" s="154"/>
      <c r="P70" s="154"/>
      <c r="Q70" s="154"/>
      <c r="R70" s="154"/>
      <c r="S70" s="154"/>
      <c r="T70" s="154"/>
      <c r="U70" s="154"/>
      <c r="V70" s="154"/>
      <c r="W70" s="154"/>
      <c r="X70" s="154"/>
      <c r="Y70" s="154"/>
      <c r="Z70" s="154"/>
      <c r="AA70" s="154"/>
      <c r="AB70" s="154"/>
      <c r="AC70" s="154"/>
      <c r="AD70" s="154"/>
      <c r="AE70" s="154"/>
      <c r="AF70" s="154"/>
      <c r="AG70" s="154"/>
      <c r="AH70" s="154"/>
      <c r="AI70" s="154"/>
      <c r="AJ70" s="154"/>
      <c r="AK70" s="154"/>
      <c r="AL70" s="154"/>
      <c r="AM70" s="154"/>
      <c r="AN70" s="154"/>
      <c r="AO70" s="154"/>
      <c r="AP70" s="154"/>
      <c r="AQ70" s="154"/>
      <c r="AR70" s="154"/>
      <c r="AS70" s="154"/>
      <c r="AT70" s="154"/>
      <c r="AU70" s="154"/>
      <c r="AV70" s="154"/>
      <c r="AW70" s="154"/>
      <c r="AX70" s="154"/>
      <c r="AY70" s="154"/>
      <c r="AZ70" s="154"/>
      <c r="BA70" s="154"/>
      <c r="BB70" s="154"/>
      <c r="BC70" s="154"/>
      <c r="BD70" s="154"/>
      <c r="BE70" s="154"/>
      <c r="BF70" s="154"/>
      <c r="BG70" s="154"/>
      <c r="BH70" s="154"/>
      <c r="BI70" s="154"/>
      <c r="BJ70" s="154"/>
      <c r="BK70" s="154"/>
      <c r="BM70" s="129"/>
    </row>
    <row r="71" spans="1:76" s="62" customFormat="1" ht="12.75" customHeight="1" x14ac:dyDescent="0.2">
      <c r="A71" s="130"/>
      <c r="F71" s="153"/>
      <c r="G71" s="153"/>
      <c r="H71" s="153"/>
      <c r="I71" s="153"/>
      <c r="J71" s="153"/>
      <c r="K71" s="153"/>
      <c r="L71" s="153"/>
      <c r="M71" s="153"/>
      <c r="N71" s="153"/>
      <c r="O71" s="153"/>
      <c r="P71" s="153"/>
      <c r="Q71" s="153"/>
      <c r="R71" s="153"/>
      <c r="S71" s="153"/>
      <c r="T71" s="153"/>
      <c r="U71" s="153"/>
      <c r="V71" s="153"/>
      <c r="W71" s="153"/>
      <c r="X71" s="153"/>
      <c r="Y71" s="153"/>
      <c r="Z71" s="153"/>
      <c r="AA71" s="153"/>
      <c r="AB71" s="153"/>
      <c r="AC71" s="153"/>
      <c r="AD71" s="153"/>
      <c r="AE71" s="153"/>
      <c r="AF71" s="153"/>
      <c r="AG71" s="153"/>
      <c r="AH71" s="153"/>
      <c r="AI71" s="153"/>
      <c r="AJ71" s="153"/>
      <c r="AK71" s="153"/>
      <c r="AL71" s="153"/>
      <c r="AM71" s="153"/>
      <c r="AN71" s="153"/>
      <c r="AO71" s="153"/>
      <c r="AP71" s="153"/>
      <c r="AQ71" s="153"/>
      <c r="AR71" s="153"/>
      <c r="AS71" s="153"/>
      <c r="AT71" s="153"/>
      <c r="AU71" s="153"/>
      <c r="AV71" s="153"/>
      <c r="AW71" s="153"/>
      <c r="AX71" s="153"/>
      <c r="AY71" s="153"/>
      <c r="AZ71" s="153"/>
      <c r="BA71" s="153"/>
      <c r="BB71" s="153"/>
      <c r="BC71" s="153"/>
      <c r="BD71" s="153"/>
      <c r="BE71" s="153"/>
      <c r="BF71" s="153"/>
      <c r="BG71" s="153"/>
      <c r="BH71" s="153"/>
      <c r="BI71" s="153"/>
      <c r="BJ71" s="153"/>
      <c r="BK71" s="153"/>
      <c r="BM71" s="129"/>
    </row>
    <row r="72" spans="1:76" s="62" customFormat="1" ht="12.75" customHeight="1" x14ac:dyDescent="0.2">
      <c r="A72" s="130"/>
      <c r="F72" s="153"/>
      <c r="G72" s="153"/>
      <c r="H72" s="153"/>
      <c r="I72" s="153"/>
      <c r="J72" s="153"/>
      <c r="K72" s="153"/>
      <c r="L72" s="153"/>
      <c r="M72" s="153"/>
      <c r="N72" s="153"/>
      <c r="O72" s="153"/>
      <c r="P72" s="153"/>
      <c r="Q72" s="153"/>
      <c r="R72" s="153"/>
      <c r="S72" s="153"/>
      <c r="T72" s="153"/>
      <c r="U72" s="153"/>
      <c r="V72" s="153"/>
      <c r="W72" s="153"/>
      <c r="X72" s="153"/>
      <c r="Y72" s="153"/>
      <c r="Z72" s="153"/>
      <c r="AA72" s="153"/>
      <c r="AB72" s="153"/>
      <c r="AC72" s="153"/>
      <c r="AD72" s="153"/>
      <c r="AE72" s="153"/>
      <c r="AF72" s="153"/>
      <c r="AG72" s="153"/>
      <c r="AH72" s="153"/>
      <c r="AI72" s="153"/>
      <c r="AJ72" s="153"/>
      <c r="AK72" s="153"/>
      <c r="AL72" s="153"/>
      <c r="AM72" s="153"/>
      <c r="AN72" s="153"/>
      <c r="AO72" s="153"/>
      <c r="AP72" s="153"/>
      <c r="AQ72" s="153"/>
      <c r="AR72" s="153"/>
      <c r="AS72" s="153"/>
      <c r="AT72" s="153"/>
      <c r="AU72" s="153"/>
      <c r="AV72" s="153"/>
      <c r="AW72" s="153"/>
      <c r="AX72" s="153"/>
      <c r="AY72" s="153"/>
      <c r="AZ72" s="153"/>
      <c r="BA72" s="153"/>
      <c r="BB72" s="153"/>
      <c r="BC72" s="153"/>
      <c r="BD72" s="153"/>
      <c r="BE72" s="153"/>
      <c r="BF72" s="153"/>
      <c r="BG72" s="153"/>
      <c r="BH72" s="153"/>
      <c r="BI72" s="153"/>
      <c r="BJ72" s="153"/>
      <c r="BK72" s="153"/>
      <c r="BM72" s="129"/>
    </row>
    <row r="73" spans="1:76" s="62" customFormat="1" ht="3.75" customHeight="1" x14ac:dyDescent="0.2">
      <c r="A73" s="130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2"/>
      <c r="X73" s="92"/>
      <c r="Y73" s="92"/>
      <c r="Z73" s="92"/>
      <c r="AA73" s="92"/>
      <c r="AB73" s="92"/>
      <c r="AC73" s="92"/>
      <c r="AD73" s="92"/>
      <c r="AE73" s="92"/>
      <c r="AF73" s="92"/>
      <c r="AG73" s="92"/>
      <c r="AH73" s="92"/>
      <c r="AI73" s="92"/>
      <c r="AJ73" s="92"/>
      <c r="AK73" s="92"/>
      <c r="AL73" s="92"/>
      <c r="AM73" s="92"/>
      <c r="AN73" s="92"/>
      <c r="AO73" s="92"/>
      <c r="AP73" s="92"/>
      <c r="AQ73" s="92"/>
      <c r="AR73" s="92"/>
      <c r="AS73" s="92"/>
      <c r="AT73" s="92"/>
      <c r="AU73" s="92"/>
      <c r="AV73" s="92"/>
      <c r="AW73" s="92"/>
      <c r="AX73" s="92"/>
      <c r="AY73" s="92"/>
      <c r="AZ73" s="92"/>
      <c r="BA73" s="92"/>
      <c r="BB73" s="92"/>
      <c r="BC73" s="92"/>
      <c r="BD73" s="92"/>
      <c r="BE73" s="92"/>
      <c r="BF73" s="92"/>
      <c r="BG73" s="92"/>
      <c r="BM73" s="129"/>
    </row>
    <row r="74" spans="1:76" s="62" customFormat="1" ht="15" customHeight="1" x14ac:dyDescent="0.2">
      <c r="A74" s="130"/>
      <c r="B74" s="66"/>
      <c r="E74" s="162"/>
      <c r="F74" s="162"/>
      <c r="G74" s="162"/>
      <c r="H74" s="137"/>
      <c r="I74" s="137"/>
      <c r="J74" s="137"/>
      <c r="K74" s="137"/>
      <c r="L74" s="137"/>
      <c r="M74" s="137"/>
      <c r="N74" s="137"/>
      <c r="O74" s="137"/>
      <c r="P74" s="137"/>
      <c r="Q74" s="137"/>
      <c r="R74" s="137"/>
      <c r="S74" s="137"/>
      <c r="T74" s="137"/>
      <c r="U74" s="137"/>
      <c r="V74" s="137"/>
      <c r="W74" s="137"/>
      <c r="X74" s="137"/>
      <c r="Y74" s="137"/>
      <c r="Z74" s="137"/>
      <c r="AA74" s="137"/>
      <c r="AB74" s="137"/>
      <c r="AC74" s="137"/>
      <c r="AD74" s="137"/>
      <c r="AE74" s="137"/>
      <c r="AF74" s="137"/>
      <c r="AG74" s="137"/>
      <c r="AH74" s="137"/>
      <c r="AI74" s="137"/>
      <c r="AJ74" s="137"/>
      <c r="AK74" s="137"/>
      <c r="AL74" s="137"/>
      <c r="AM74" s="137"/>
      <c r="AN74" s="137"/>
      <c r="AO74" s="137"/>
      <c r="AP74" s="137"/>
      <c r="AQ74" s="137"/>
      <c r="AR74" s="137"/>
      <c r="AS74" s="137"/>
      <c r="AT74" s="137"/>
      <c r="AU74" s="137"/>
      <c r="AV74" s="137"/>
      <c r="AW74" s="137"/>
      <c r="AX74" s="137"/>
      <c r="AY74" s="137"/>
      <c r="AZ74" s="137"/>
      <c r="BA74" s="137"/>
      <c r="BB74" s="137"/>
      <c r="BC74" s="137"/>
      <c r="BD74" s="137"/>
      <c r="BE74" s="137"/>
      <c r="BF74" s="137"/>
      <c r="BG74" s="137"/>
      <c r="BH74" s="137"/>
      <c r="BM74" s="129"/>
      <c r="BU74" s="79"/>
      <c r="BV74" s="79"/>
      <c r="BW74" s="66"/>
      <c r="BX74" s="66"/>
    </row>
    <row r="75" spans="1:76" s="73" customFormat="1" ht="15" customHeight="1" x14ac:dyDescent="0.2">
      <c r="A75" s="130"/>
      <c r="H75" s="137"/>
      <c r="I75" s="137"/>
      <c r="J75" s="137"/>
      <c r="K75" s="137"/>
      <c r="L75" s="137"/>
      <c r="M75" s="137"/>
      <c r="N75" s="137"/>
      <c r="O75" s="137"/>
      <c r="P75" s="137"/>
      <c r="Q75" s="137"/>
      <c r="R75" s="137"/>
      <c r="S75" s="137"/>
      <c r="T75" s="137"/>
      <c r="U75" s="137"/>
      <c r="V75" s="137"/>
      <c r="W75" s="137"/>
      <c r="X75" s="137"/>
      <c r="Y75" s="137"/>
      <c r="Z75" s="137"/>
      <c r="AA75" s="137"/>
      <c r="AB75" s="137"/>
      <c r="AC75" s="137"/>
      <c r="AD75" s="137"/>
      <c r="AE75" s="137"/>
      <c r="AF75" s="137"/>
      <c r="AG75" s="137"/>
      <c r="AH75" s="137"/>
      <c r="AI75" s="137"/>
      <c r="AJ75" s="137"/>
      <c r="AK75" s="137"/>
      <c r="AL75" s="137"/>
      <c r="AM75" s="137"/>
      <c r="AN75" s="137"/>
      <c r="AO75" s="137"/>
      <c r="AP75" s="137"/>
      <c r="AQ75" s="137"/>
      <c r="AR75" s="137"/>
      <c r="AS75" s="137"/>
      <c r="AT75" s="137"/>
      <c r="AU75" s="137"/>
      <c r="AV75" s="137"/>
      <c r="AW75" s="137"/>
      <c r="AX75" s="137"/>
      <c r="AY75" s="137"/>
      <c r="AZ75" s="137"/>
      <c r="BA75" s="137"/>
      <c r="BB75" s="137"/>
      <c r="BC75" s="137"/>
      <c r="BD75" s="137"/>
      <c r="BE75" s="137"/>
      <c r="BF75" s="137"/>
      <c r="BG75" s="137"/>
      <c r="BH75" s="137"/>
      <c r="BM75" s="129"/>
      <c r="BU75" s="66"/>
      <c r="BV75" s="66"/>
      <c r="BW75" s="66"/>
      <c r="BX75" s="66"/>
    </row>
    <row r="76" spans="1:76" s="73" customFormat="1" ht="3" customHeight="1" x14ac:dyDescent="0.2">
      <c r="A76" s="130"/>
      <c r="H76" s="91"/>
      <c r="BM76" s="129"/>
      <c r="BU76" s="66"/>
      <c r="BV76" s="66"/>
      <c r="BW76" s="66"/>
      <c r="BX76" s="66"/>
    </row>
    <row r="77" spans="1:76" s="73" customFormat="1" ht="18" customHeight="1" x14ac:dyDescent="0.25">
      <c r="A77" s="130"/>
      <c r="B77" s="151"/>
      <c r="C77" s="151"/>
      <c r="D77" s="151"/>
      <c r="E77" s="151"/>
      <c r="F77" s="151"/>
      <c r="G77" s="151"/>
      <c r="H77" s="151"/>
      <c r="I77" s="138"/>
      <c r="J77" s="138"/>
      <c r="K77" s="138"/>
      <c r="L77" s="138"/>
      <c r="M77" s="138"/>
      <c r="N77" s="138"/>
      <c r="O77" s="138"/>
      <c r="P77" s="138"/>
      <c r="Q77" s="138"/>
      <c r="R77" s="138"/>
      <c r="S77" s="138"/>
      <c r="T77" s="138"/>
      <c r="U77" s="138"/>
      <c r="V77" s="138"/>
      <c r="W77" s="138"/>
      <c r="X77" s="138"/>
      <c r="Y77" s="138"/>
      <c r="Z77" s="138"/>
      <c r="AA77" s="138"/>
      <c r="AB77" s="138"/>
      <c r="AC77" s="138"/>
      <c r="AD77" s="138"/>
      <c r="AE77" s="138"/>
      <c r="AF77" s="138"/>
      <c r="AG77" s="138"/>
      <c r="AH77" s="138"/>
      <c r="AI77" s="138"/>
      <c r="AJ77" s="138"/>
      <c r="AK77" s="138"/>
      <c r="AL77" s="138"/>
      <c r="AM77" s="138"/>
      <c r="AN77" s="138"/>
      <c r="AO77" s="138"/>
      <c r="AP77" s="138"/>
      <c r="AQ77" s="138"/>
      <c r="AR77" s="138"/>
      <c r="AS77" s="138"/>
      <c r="AT77" s="138"/>
      <c r="AU77" s="138"/>
      <c r="AV77" s="138"/>
      <c r="AW77" s="138"/>
      <c r="AX77" s="138"/>
      <c r="AY77" s="138"/>
      <c r="AZ77" s="138"/>
      <c r="BA77" s="138"/>
      <c r="BB77" s="138"/>
      <c r="BC77" s="138"/>
      <c r="BD77" s="138"/>
      <c r="BE77" s="138"/>
      <c r="BF77" s="138"/>
      <c r="BG77" s="138"/>
      <c r="BH77" s="138"/>
      <c r="BI77" s="138"/>
      <c r="BJ77" s="138"/>
      <c r="BK77" s="138"/>
      <c r="BL77" s="138"/>
      <c r="BM77" s="129"/>
      <c r="BU77" s="66"/>
      <c r="BV77" s="66"/>
      <c r="BW77" s="66"/>
      <c r="BX77" s="66"/>
    </row>
    <row r="78" spans="1:76" ht="18" customHeight="1" x14ac:dyDescent="0.2">
      <c r="A78" s="130"/>
      <c r="I78" s="138"/>
      <c r="J78" s="138"/>
      <c r="K78" s="138"/>
      <c r="L78" s="138"/>
      <c r="M78" s="138"/>
      <c r="N78" s="138"/>
      <c r="O78" s="138"/>
      <c r="P78" s="138"/>
      <c r="Q78" s="138"/>
      <c r="R78" s="138"/>
      <c r="S78" s="138"/>
      <c r="T78" s="138"/>
      <c r="U78" s="138"/>
      <c r="V78" s="138"/>
      <c r="W78" s="138"/>
      <c r="X78" s="138"/>
      <c r="Y78" s="138"/>
      <c r="Z78" s="138"/>
      <c r="AA78" s="138"/>
      <c r="AB78" s="138"/>
      <c r="AC78" s="138"/>
      <c r="AD78" s="138"/>
      <c r="AE78" s="138"/>
      <c r="AF78" s="138"/>
      <c r="AG78" s="138"/>
      <c r="AH78" s="138"/>
      <c r="AI78" s="138"/>
      <c r="AJ78" s="138"/>
      <c r="AK78" s="138"/>
      <c r="AL78" s="138"/>
      <c r="AM78" s="138"/>
      <c r="AN78" s="138"/>
      <c r="AO78" s="138"/>
      <c r="AP78" s="138"/>
      <c r="AQ78" s="138"/>
      <c r="AR78" s="138"/>
      <c r="AS78" s="138"/>
      <c r="AT78" s="138"/>
      <c r="AU78" s="138"/>
      <c r="AV78" s="138"/>
      <c r="AW78" s="138"/>
      <c r="AX78" s="138"/>
      <c r="AY78" s="138"/>
      <c r="AZ78" s="138"/>
      <c r="BA78" s="138"/>
      <c r="BB78" s="138"/>
      <c r="BC78" s="138"/>
      <c r="BD78" s="138"/>
      <c r="BE78" s="138"/>
      <c r="BF78" s="138"/>
      <c r="BG78" s="138"/>
      <c r="BH78" s="138"/>
      <c r="BI78" s="138"/>
      <c r="BJ78" s="138"/>
      <c r="BK78" s="138"/>
      <c r="BL78" s="138"/>
      <c r="BM78" s="129"/>
    </row>
    <row r="79" spans="1:76" ht="13.5" customHeight="1" thickBot="1" x14ac:dyDescent="0.25">
      <c r="A79" s="130"/>
      <c r="C79" s="90"/>
      <c r="D79" s="89"/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89"/>
      <c r="P79" s="89"/>
      <c r="Q79" s="88"/>
      <c r="BM79" s="129"/>
      <c r="BN79" s="75"/>
    </row>
    <row r="80" spans="1:76" ht="16.5" customHeight="1" x14ac:dyDescent="0.2">
      <c r="A80" s="130"/>
      <c r="B80" s="87" t="s">
        <v>102</v>
      </c>
      <c r="C80" s="86"/>
      <c r="D80" s="86"/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86"/>
      <c r="W80" s="86"/>
      <c r="X80" s="86"/>
      <c r="Y80" s="86"/>
      <c r="Z80" s="86"/>
      <c r="AA80" s="86"/>
      <c r="AB80" s="86"/>
      <c r="AC80" s="86"/>
      <c r="AD80" s="86"/>
      <c r="AE80" s="86"/>
      <c r="AF80" s="85"/>
      <c r="AI80" s="84"/>
      <c r="AJ80" s="84"/>
      <c r="AK80" s="84"/>
      <c r="AL80" s="84"/>
      <c r="AM80" s="84"/>
      <c r="AN80" s="84"/>
      <c r="AO80" s="84"/>
      <c r="AP80" s="84"/>
      <c r="BM80" s="129"/>
    </row>
    <row r="81" spans="1:70" ht="23.25" customHeight="1" x14ac:dyDescent="0.2">
      <c r="A81" s="130"/>
      <c r="B81" s="131"/>
      <c r="C81" s="132"/>
      <c r="D81" s="132"/>
      <c r="E81" s="132"/>
      <c r="F81" s="132"/>
      <c r="G81" s="132"/>
      <c r="H81" s="132"/>
      <c r="I81" s="132"/>
      <c r="J81" s="132"/>
      <c r="K81" s="132"/>
      <c r="L81" s="132"/>
      <c r="M81" s="132"/>
      <c r="N81" s="132"/>
      <c r="O81" s="132"/>
      <c r="P81" s="132"/>
      <c r="Q81" s="132"/>
      <c r="R81" s="132"/>
      <c r="S81" s="132"/>
      <c r="T81" s="132"/>
      <c r="U81" s="132"/>
      <c r="V81" s="132"/>
      <c r="W81" s="132"/>
      <c r="X81" s="132"/>
      <c r="Y81" s="132"/>
      <c r="Z81" s="132"/>
      <c r="AA81" s="132"/>
      <c r="AB81" s="132"/>
      <c r="AC81" s="132"/>
      <c r="AD81" s="132"/>
      <c r="AE81" s="132"/>
      <c r="AF81" s="133"/>
      <c r="AI81" s="84"/>
      <c r="AJ81" s="84"/>
      <c r="AK81" s="84"/>
      <c r="AL81" s="84"/>
      <c r="AM81" s="84"/>
      <c r="AN81" s="84"/>
      <c r="AO81" s="84"/>
      <c r="AP81" s="84"/>
      <c r="BM81" s="129"/>
    </row>
    <row r="82" spans="1:70" ht="4.5" customHeight="1" x14ac:dyDescent="0.2">
      <c r="A82" s="130"/>
      <c r="B82" s="131"/>
      <c r="C82" s="132"/>
      <c r="D82" s="132"/>
      <c r="E82" s="132"/>
      <c r="F82" s="132"/>
      <c r="G82" s="132"/>
      <c r="H82" s="132"/>
      <c r="I82" s="132"/>
      <c r="J82" s="132"/>
      <c r="K82" s="132"/>
      <c r="L82" s="132"/>
      <c r="M82" s="132"/>
      <c r="N82" s="132"/>
      <c r="O82" s="132"/>
      <c r="P82" s="132"/>
      <c r="Q82" s="132"/>
      <c r="R82" s="132"/>
      <c r="S82" s="132"/>
      <c r="T82" s="132"/>
      <c r="U82" s="132"/>
      <c r="V82" s="132"/>
      <c r="W82" s="132"/>
      <c r="X82" s="132"/>
      <c r="Y82" s="132"/>
      <c r="Z82" s="132"/>
      <c r="AA82" s="132"/>
      <c r="AB82" s="132"/>
      <c r="AC82" s="132"/>
      <c r="AD82" s="132"/>
      <c r="AE82" s="132"/>
      <c r="AF82" s="133"/>
      <c r="BM82" s="129"/>
    </row>
    <row r="83" spans="1:70" ht="12" customHeight="1" x14ac:dyDescent="0.2">
      <c r="A83" s="130"/>
      <c r="B83" s="131"/>
      <c r="C83" s="132"/>
      <c r="D83" s="132"/>
      <c r="E83" s="132"/>
      <c r="F83" s="132"/>
      <c r="G83" s="132"/>
      <c r="H83" s="132"/>
      <c r="I83" s="132"/>
      <c r="J83" s="132"/>
      <c r="K83" s="132"/>
      <c r="L83" s="132"/>
      <c r="M83" s="132"/>
      <c r="N83" s="132"/>
      <c r="O83" s="132"/>
      <c r="P83" s="132"/>
      <c r="Q83" s="132"/>
      <c r="R83" s="132"/>
      <c r="S83" s="132"/>
      <c r="T83" s="132"/>
      <c r="U83" s="132"/>
      <c r="V83" s="132"/>
      <c r="W83" s="132"/>
      <c r="X83" s="132"/>
      <c r="Y83" s="132"/>
      <c r="Z83" s="132"/>
      <c r="AA83" s="132"/>
      <c r="AB83" s="132"/>
      <c r="AC83" s="132"/>
      <c r="AD83" s="132"/>
      <c r="AE83" s="132"/>
      <c r="AF83" s="133"/>
      <c r="BM83" s="129"/>
      <c r="BN83" s="79"/>
      <c r="BO83" s="79"/>
    </row>
    <row r="84" spans="1:70" ht="13.15" customHeight="1" thickBot="1" x14ac:dyDescent="0.25">
      <c r="A84" s="130"/>
      <c r="B84" s="134"/>
      <c r="C84" s="135"/>
      <c r="D84" s="135"/>
      <c r="E84" s="135"/>
      <c r="F84" s="135"/>
      <c r="G84" s="135"/>
      <c r="H84" s="135"/>
      <c r="I84" s="135"/>
      <c r="J84" s="135"/>
      <c r="K84" s="135"/>
      <c r="L84" s="135"/>
      <c r="M84" s="135"/>
      <c r="N84" s="135"/>
      <c r="O84" s="135"/>
      <c r="P84" s="135"/>
      <c r="Q84" s="135"/>
      <c r="R84" s="135"/>
      <c r="S84" s="135"/>
      <c r="T84" s="135"/>
      <c r="U84" s="135"/>
      <c r="V84" s="135"/>
      <c r="W84" s="135"/>
      <c r="X84" s="135"/>
      <c r="Y84" s="135"/>
      <c r="Z84" s="135"/>
      <c r="AA84" s="135"/>
      <c r="AB84" s="135"/>
      <c r="AC84" s="135"/>
      <c r="AD84" s="135"/>
      <c r="AE84" s="135"/>
      <c r="AF84" s="136"/>
      <c r="BM84" s="129"/>
    </row>
    <row r="85" spans="1:70" ht="15.75" customHeight="1" x14ac:dyDescent="0.2">
      <c r="A85" s="130"/>
      <c r="BM85" s="129"/>
    </row>
    <row r="86" spans="1:70" ht="15.75" customHeight="1" x14ac:dyDescent="0.2">
      <c r="A86" s="130"/>
      <c r="BM86" s="129"/>
    </row>
    <row r="87" spans="1:70" ht="15.75" customHeight="1" x14ac:dyDescent="0.2">
      <c r="A87" s="130"/>
      <c r="BM87" s="129"/>
      <c r="BQ87" s="69"/>
      <c r="BR87" s="69"/>
    </row>
    <row r="88" spans="1:70" ht="15" customHeight="1" x14ac:dyDescent="0.2">
      <c r="A88" s="130"/>
      <c r="BM88" s="129"/>
    </row>
    <row r="89" spans="1:70" ht="11.25" customHeight="1" x14ac:dyDescent="0.2">
      <c r="A89" s="130"/>
      <c r="C89" s="66" t="s">
        <v>101</v>
      </c>
      <c r="W89" s="66" t="s">
        <v>100</v>
      </c>
      <c r="BM89" s="129"/>
    </row>
    <row r="90" spans="1:70" ht="11.25" customHeight="1" x14ac:dyDescent="0.2">
      <c r="A90" s="130"/>
      <c r="C90" s="69" t="s">
        <v>99</v>
      </c>
      <c r="W90" s="69" t="s">
        <v>98</v>
      </c>
      <c r="BM90" s="129"/>
    </row>
    <row r="91" spans="1:70" ht="12.75" customHeight="1" x14ac:dyDescent="0.2">
      <c r="A91" s="130"/>
      <c r="C91" s="72" t="s">
        <v>97</v>
      </c>
      <c r="H91" s="66">
        <f>DATOS!$G$18</f>
        <v>0</v>
      </c>
      <c r="S91" s="166">
        <f>DATOS!$G$9</f>
        <v>0</v>
      </c>
      <c r="T91" s="166"/>
      <c r="U91" s="166"/>
      <c r="V91" s="166"/>
      <c r="W91" s="166"/>
      <c r="X91" s="166"/>
      <c r="Y91" s="166"/>
      <c r="Z91" s="166"/>
      <c r="AA91" s="166"/>
      <c r="AB91" s="166"/>
      <c r="AC91" s="166"/>
      <c r="AD91" s="166"/>
      <c r="AE91" s="166"/>
      <c r="AF91" s="166"/>
      <c r="AG91" s="166"/>
      <c r="AH91" s="166"/>
      <c r="AI91" s="166"/>
      <c r="AJ91" s="80"/>
      <c r="AK91" s="80"/>
      <c r="AL91" s="80"/>
      <c r="BM91" s="129"/>
    </row>
    <row r="92" spans="1:70" ht="12.75" customHeight="1" x14ac:dyDescent="0.2">
      <c r="A92" s="130"/>
      <c r="C92" s="72" t="s">
        <v>96</v>
      </c>
      <c r="H92" s="66">
        <f>DATOS!$G$23</f>
        <v>0</v>
      </c>
      <c r="S92" s="167">
        <f>DATOS!$G$10</f>
        <v>0</v>
      </c>
      <c r="T92" s="167"/>
      <c r="U92" s="167"/>
      <c r="V92" s="167"/>
      <c r="W92" s="167"/>
      <c r="X92" s="167"/>
      <c r="Y92" s="167"/>
      <c r="Z92" s="167"/>
      <c r="AA92" s="167"/>
      <c r="AB92" s="167"/>
      <c r="AC92" s="167"/>
      <c r="AD92" s="167"/>
      <c r="AE92" s="167"/>
      <c r="AF92" s="167"/>
      <c r="AG92" s="167"/>
      <c r="AH92" s="167"/>
      <c r="AI92" s="167"/>
      <c r="AJ92" s="80"/>
      <c r="AK92" s="80"/>
      <c r="AL92" s="80"/>
      <c r="BM92" s="129"/>
    </row>
    <row r="93" spans="1:70" ht="11.25" customHeight="1" x14ac:dyDescent="0.2">
      <c r="A93" s="130"/>
      <c r="C93" s="72" t="s">
        <v>95</v>
      </c>
      <c r="H93" s="66">
        <f>DATOS!$G$21</f>
        <v>0</v>
      </c>
      <c r="BM93" s="129"/>
    </row>
    <row r="94" spans="1:70" ht="11.25" customHeight="1" x14ac:dyDescent="0.2">
      <c r="A94" s="130"/>
      <c r="F94" s="65"/>
      <c r="BM94" s="129"/>
    </row>
    <row r="95" spans="1:70" ht="11.25" customHeight="1" x14ac:dyDescent="0.2">
      <c r="A95" s="130"/>
      <c r="BM95" s="129"/>
    </row>
    <row r="96" spans="1:70" ht="12" customHeight="1" x14ac:dyDescent="0.2">
      <c r="A96" s="130"/>
      <c r="BM96" s="129"/>
    </row>
    <row r="97" spans="1:79" ht="11.25" customHeight="1" x14ac:dyDescent="0.2">
      <c r="A97" s="130"/>
      <c r="BM97" s="129"/>
    </row>
    <row r="98" spans="1:79" ht="3" customHeight="1" x14ac:dyDescent="0.2">
      <c r="A98" s="130"/>
      <c r="B98" s="130"/>
      <c r="C98" s="130"/>
      <c r="D98" s="130"/>
      <c r="E98" s="130"/>
      <c r="F98" s="130"/>
      <c r="G98" s="130"/>
      <c r="H98" s="130"/>
      <c r="I98" s="130"/>
      <c r="J98" s="130"/>
      <c r="K98" s="130"/>
      <c r="L98" s="130"/>
      <c r="M98" s="130"/>
      <c r="N98" s="130"/>
      <c r="O98" s="130"/>
      <c r="P98" s="130"/>
      <c r="Q98" s="130"/>
      <c r="R98" s="130"/>
      <c r="S98" s="130"/>
      <c r="T98" s="130"/>
      <c r="U98" s="130"/>
      <c r="V98" s="130"/>
      <c r="W98" s="130"/>
      <c r="X98" s="130"/>
      <c r="Y98" s="130"/>
      <c r="Z98" s="130"/>
      <c r="AA98" s="130"/>
      <c r="AB98" s="130"/>
      <c r="AC98" s="130"/>
      <c r="AD98" s="130"/>
      <c r="AE98" s="130"/>
      <c r="AF98" s="130"/>
      <c r="AG98" s="130"/>
      <c r="AH98" s="130"/>
      <c r="AI98" s="130"/>
      <c r="AJ98" s="130"/>
      <c r="AK98" s="130"/>
      <c r="AL98" s="130"/>
      <c r="AM98" s="130"/>
      <c r="AN98" s="130"/>
      <c r="AO98" s="130"/>
      <c r="AP98" s="130"/>
      <c r="AQ98" s="130"/>
      <c r="AR98" s="130"/>
      <c r="AS98" s="130"/>
      <c r="AT98" s="130"/>
      <c r="AU98" s="130"/>
      <c r="AV98" s="130"/>
      <c r="AW98" s="130"/>
      <c r="AX98" s="130"/>
      <c r="AY98" s="130"/>
      <c r="AZ98" s="130"/>
      <c r="BA98" s="130"/>
      <c r="BB98" s="130"/>
      <c r="BC98" s="130"/>
      <c r="BD98" s="130"/>
      <c r="BE98" s="130"/>
      <c r="BF98" s="130"/>
      <c r="BG98" s="130"/>
      <c r="BH98" s="130"/>
      <c r="BI98" s="130"/>
      <c r="BJ98" s="130"/>
      <c r="BK98" s="130"/>
      <c r="BL98" s="130"/>
      <c r="BM98" s="129"/>
    </row>
    <row r="99" spans="1:79" x14ac:dyDescent="0.2">
      <c r="CA99" s="83"/>
    </row>
    <row r="107" spans="1:79" ht="19.5" customHeight="1" x14ac:dyDescent="0.2"/>
    <row r="108" spans="1:79" ht="6" customHeight="1" x14ac:dyDescent="0.2"/>
    <row r="110" spans="1:79" ht="6" customHeight="1" x14ac:dyDescent="0.2"/>
    <row r="111" spans="1:79" s="62" customFormat="1" ht="18.75" customHeight="1" x14ac:dyDescent="0.2"/>
    <row r="112" spans="1:79" s="62" customFormat="1" ht="12.75" customHeight="1" x14ac:dyDescent="0.2"/>
    <row r="113" s="62" customFormat="1" ht="12.75" x14ac:dyDescent="0.2"/>
    <row r="114" s="62" customFormat="1" ht="12.75" x14ac:dyDescent="0.2"/>
    <row r="115" s="62" customFormat="1" ht="12.75" x14ac:dyDescent="0.2"/>
    <row r="116" s="62" customFormat="1" ht="12.75" x14ac:dyDescent="0.2"/>
    <row r="117" s="62" customFormat="1" ht="12.75" x14ac:dyDescent="0.2"/>
    <row r="118" s="62" customFormat="1" ht="12.75" x14ac:dyDescent="0.2"/>
    <row r="119" s="62" customFormat="1" ht="12.75" x14ac:dyDescent="0.2"/>
    <row r="120" s="62" customFormat="1" ht="12.75" x14ac:dyDescent="0.2"/>
    <row r="121" s="62" customFormat="1" ht="12.75" x14ac:dyDescent="0.2"/>
    <row r="122" s="62" customFormat="1" ht="12.75" x14ac:dyDescent="0.2"/>
    <row r="123" s="62" customFormat="1" ht="12.75" x14ac:dyDescent="0.2"/>
    <row r="124" s="62" customFormat="1" ht="12.75" x14ac:dyDescent="0.2"/>
    <row r="125" s="62" customFormat="1" ht="12.75" x14ac:dyDescent="0.2"/>
    <row r="126" s="62" customFormat="1" ht="12.75" x14ac:dyDescent="0.2"/>
    <row r="127" s="62" customFormat="1" ht="12.75" x14ac:dyDescent="0.2"/>
    <row r="128" s="62" customFormat="1" ht="12.75" x14ac:dyDescent="0.2"/>
    <row r="129" spans="67:67" s="62" customFormat="1" ht="12.75" x14ac:dyDescent="0.2"/>
    <row r="130" spans="67:67" s="62" customFormat="1" ht="12.75" x14ac:dyDescent="0.2"/>
    <row r="131" spans="67:67" s="62" customFormat="1" ht="12.75" x14ac:dyDescent="0.2"/>
    <row r="132" spans="67:67" s="62" customFormat="1" ht="12.75" x14ac:dyDescent="0.2"/>
    <row r="133" spans="67:67" s="62" customFormat="1" ht="12.75" x14ac:dyDescent="0.2"/>
    <row r="134" spans="67:67" s="62" customFormat="1" ht="12.75" x14ac:dyDescent="0.2"/>
    <row r="135" spans="67:67" s="62" customFormat="1" ht="12.75" x14ac:dyDescent="0.2"/>
    <row r="136" spans="67:67" s="62" customFormat="1" ht="12.75" x14ac:dyDescent="0.2"/>
    <row r="137" spans="67:67" s="62" customFormat="1" ht="12.75" x14ac:dyDescent="0.2"/>
    <row r="138" spans="67:67" s="62" customFormat="1" ht="12.75" x14ac:dyDescent="0.2"/>
    <row r="139" spans="67:67" s="62" customFormat="1" ht="12.75" x14ac:dyDescent="0.2"/>
    <row r="140" spans="67:67" s="62" customFormat="1" ht="12.75" x14ac:dyDescent="0.2"/>
    <row r="141" spans="67:67" s="62" customFormat="1" ht="12.75" x14ac:dyDescent="0.2">
      <c r="BO141" s="82"/>
    </row>
    <row r="142" spans="67:67" s="62" customFormat="1" ht="12.75" x14ac:dyDescent="0.2"/>
    <row r="143" spans="67:67" s="62" customFormat="1" ht="12.75" x14ac:dyDescent="0.2"/>
    <row r="144" spans="67:67" s="62" customFormat="1" ht="12.75" x14ac:dyDescent="0.2"/>
    <row r="145" s="62" customFormat="1" ht="12.75" x14ac:dyDescent="0.2"/>
    <row r="146" s="62" customFormat="1" ht="15.75" customHeight="1" x14ac:dyDescent="0.2"/>
    <row r="147" s="62" customFormat="1" ht="15.75" customHeight="1" x14ac:dyDescent="0.2"/>
    <row r="148" s="62" customFormat="1" ht="12.75" x14ac:dyDescent="0.2"/>
    <row r="149" s="62" customFormat="1" ht="12.75" x14ac:dyDescent="0.2"/>
    <row r="150" s="62" customFormat="1" ht="12.75" x14ac:dyDescent="0.2"/>
    <row r="151" s="62" customFormat="1" ht="12.75" x14ac:dyDescent="0.2"/>
    <row r="152" s="62" customFormat="1" ht="15.75" customHeight="1" x14ac:dyDescent="0.2"/>
    <row r="155" s="66" customFormat="1" ht="12.75" customHeight="1" x14ac:dyDescent="0.2"/>
    <row r="156" s="66" customFormat="1" ht="12" customHeight="1" x14ac:dyDescent="0.2"/>
    <row r="157" s="66" customFormat="1" ht="12" customHeight="1" x14ac:dyDescent="0.2"/>
    <row r="160" s="66" customFormat="1" ht="15" customHeight="1" x14ac:dyDescent="0.2"/>
    <row r="162" s="66" customFormat="1" ht="11.25" customHeight="1" x14ac:dyDescent="0.2"/>
    <row r="163" s="66" customFormat="1" ht="12" customHeight="1" x14ac:dyDescent="0.2"/>
    <row r="164" s="66" customFormat="1" ht="12.75" customHeight="1" x14ac:dyDescent="0.2"/>
    <row r="176" s="66" customFormat="1" ht="12.75" customHeight="1" x14ac:dyDescent="0.2"/>
    <row r="177" s="66" customFormat="1" ht="10.15" customHeight="1" x14ac:dyDescent="0.2"/>
    <row r="178" s="66" customFormat="1" ht="10.9" customHeight="1" x14ac:dyDescent="0.2"/>
  </sheetData>
  <sheetProtection password="CEAE"/>
  <mergeCells count="73">
    <mergeCell ref="BK20:BL21"/>
    <mergeCell ref="AT16:BI16"/>
    <mergeCell ref="AE16:AN16"/>
    <mergeCell ref="AP25:AR25"/>
    <mergeCell ref="S31:BK31"/>
    <mergeCell ref="AU23:AZ23"/>
    <mergeCell ref="AK23:AT23"/>
    <mergeCell ref="BB25:BE25"/>
    <mergeCell ref="AI20:BJ21"/>
    <mergeCell ref="K16:AD16"/>
    <mergeCell ref="AS25:AW25"/>
    <mergeCell ref="BH25:BK25"/>
    <mergeCell ref="R23:AE23"/>
    <mergeCell ref="Q25:S25"/>
    <mergeCell ref="AE25:AI25"/>
    <mergeCell ref="BA24:BL24"/>
    <mergeCell ref="AA25:AD25"/>
    <mergeCell ref="B98:BL98"/>
    <mergeCell ref="AJ33:AX33"/>
    <mergeCell ref="I63:BL64"/>
    <mergeCell ref="F69:BK69"/>
    <mergeCell ref="I65:BK66"/>
    <mergeCell ref="AG51:BL51"/>
    <mergeCell ref="R54:AI54"/>
    <mergeCell ref="F71:BK71"/>
    <mergeCell ref="E74:G74"/>
    <mergeCell ref="B77:H77"/>
    <mergeCell ref="AY54:BG54"/>
    <mergeCell ref="AR54:AX54"/>
    <mergeCell ref="F67:BK68"/>
    <mergeCell ref="S91:AI91"/>
    <mergeCell ref="S92:AI92"/>
    <mergeCell ref="B60:H60"/>
    <mergeCell ref="B63:H63"/>
    <mergeCell ref="AO10:AS10"/>
    <mergeCell ref="AT57:BK57"/>
    <mergeCell ref="F72:BK72"/>
    <mergeCell ref="F70:BK70"/>
    <mergeCell ref="I60:BL61"/>
    <mergeCell ref="AK10:AN10"/>
    <mergeCell ref="X25:Z25"/>
    <mergeCell ref="B25:I25"/>
    <mergeCell ref="J25:L25"/>
    <mergeCell ref="M25:P25"/>
    <mergeCell ref="T25:W25"/>
    <mergeCell ref="D31:Q31"/>
    <mergeCell ref="AF23:AI23"/>
    <mergeCell ref="BA23:BL23"/>
    <mergeCell ref="F10:M10"/>
    <mergeCell ref="N10:R10"/>
    <mergeCell ref="B10:E10"/>
    <mergeCell ref="Y14:AN14"/>
    <mergeCell ref="H54:P54"/>
    <mergeCell ref="AJ54:AP54"/>
    <mergeCell ref="B23:L23"/>
    <mergeCell ref="M23:Q23"/>
    <mergeCell ref="AJ25:AO25"/>
    <mergeCell ref="A1:A98"/>
    <mergeCell ref="B81:AF84"/>
    <mergeCell ref="B1:BL1"/>
    <mergeCell ref="H74:BH75"/>
    <mergeCell ref="I77:BL78"/>
    <mergeCell ref="B6:D6"/>
    <mergeCell ref="BF14:BL14"/>
    <mergeCell ref="J8:T8"/>
    <mergeCell ref="V8:AK8"/>
    <mergeCell ref="AO8:BL8"/>
    <mergeCell ref="B14:D14"/>
    <mergeCell ref="AT10:BL10"/>
    <mergeCell ref="G12:Y12"/>
    <mergeCell ref="S10:AI10"/>
    <mergeCell ref="AO12:BK12"/>
    <mergeCell ref="E14:L14"/>
  </mergeCells>
  <printOptions horizontalCentered="1" verticalCentered="1"/>
  <pageMargins left="0.19685039370078741" right="0.19685039370078741" top="0.19685039370078741" bottom="0.19685039370078741" header="0.15748031496062992" footer="0"/>
  <pageSetup paperSize="9" scale="70" orientation="portrait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B65E7-11A8-4CD0-B50F-08DCBA188EA5}">
  <dimension ref="B4:J26"/>
  <sheetViews>
    <sheetView topLeftCell="A28" zoomScale="120" zoomScaleNormal="120" workbookViewId="0">
      <selection activeCell="A29" sqref="A29"/>
    </sheetView>
  </sheetViews>
  <sheetFormatPr baseColWidth="10" defaultColWidth="11" defaultRowHeight="12.75" x14ac:dyDescent="0.2"/>
  <sheetData>
    <row r="4" spans="2:10" ht="12.75" customHeight="1" x14ac:dyDescent="0.2">
      <c r="B4" s="275" t="s">
        <v>38</v>
      </c>
      <c r="C4" s="275"/>
      <c r="D4" s="276">
        <f>IF(ASP!N88&lt;=493869,29432,IF(AND(ASP!N88&gt;=493869.01,ASP!N88&lt;=2255486),54450,((ASP!N88)*3.5%)))</f>
        <v>29432</v>
      </c>
      <c r="E4" s="276"/>
    </row>
    <row r="5" spans="2:10" ht="12.75" customHeight="1" x14ac:dyDescent="0.2">
      <c r="B5" s="275"/>
      <c r="C5" s="275"/>
      <c r="D5" s="276"/>
      <c r="E5" s="276"/>
    </row>
    <row r="6" spans="2:10" x14ac:dyDescent="0.2">
      <c r="B6" s="275"/>
      <c r="C6" s="275"/>
      <c r="D6" s="276"/>
      <c r="E6" s="276"/>
    </row>
    <row r="7" spans="2:10" x14ac:dyDescent="0.2">
      <c r="B7" s="275"/>
      <c r="C7" s="275"/>
      <c r="D7" s="276"/>
      <c r="E7" s="276"/>
    </row>
    <row r="10" spans="2:10" ht="15" x14ac:dyDescent="0.25">
      <c r="C10" s="44"/>
      <c r="D10" s="45"/>
      <c r="E10" s="45"/>
    </row>
    <row r="11" spans="2:10" ht="15.75" customHeight="1" x14ac:dyDescent="0.2">
      <c r="B11" s="277" t="s">
        <v>37</v>
      </c>
      <c r="C11" s="277"/>
      <c r="D11" s="278">
        <v>1.35E-2</v>
      </c>
      <c r="E11" s="278"/>
    </row>
    <row r="12" spans="2:10" x14ac:dyDescent="0.2">
      <c r="B12" s="277"/>
      <c r="C12" s="277"/>
      <c r="D12" s="279">
        <f>ASP!N88*1.35%</f>
        <v>0</v>
      </c>
      <c r="E12" s="279"/>
    </row>
    <row r="13" spans="2:10" x14ac:dyDescent="0.2">
      <c r="B13" s="277"/>
      <c r="C13" s="277"/>
      <c r="D13" s="279"/>
      <c r="E13" s="279"/>
    </row>
    <row r="14" spans="2:10" x14ac:dyDescent="0.2">
      <c r="B14" s="277"/>
      <c r="C14" s="277"/>
      <c r="D14" s="279"/>
      <c r="E14" s="279"/>
    </row>
    <row r="15" spans="2:10" x14ac:dyDescent="0.2">
      <c r="B15" s="277"/>
      <c r="C15" s="277"/>
      <c r="D15" s="279"/>
      <c r="E15" s="279"/>
      <c r="J15" s="47"/>
    </row>
    <row r="18" spans="2:5" ht="12.75" customHeight="1" x14ac:dyDescent="0.2">
      <c r="B18" s="275" t="s">
        <v>39</v>
      </c>
      <c r="C18" s="275"/>
      <c r="D18" s="276">
        <f>ASP!N88*0.1</f>
        <v>0</v>
      </c>
      <c r="E18" s="276"/>
    </row>
    <row r="19" spans="2:5" ht="12.75" customHeight="1" x14ac:dyDescent="0.2">
      <c r="B19" s="275"/>
      <c r="C19" s="275"/>
      <c r="D19" s="276"/>
      <c r="E19" s="276"/>
    </row>
    <row r="20" spans="2:5" x14ac:dyDescent="0.2">
      <c r="B20" s="275"/>
      <c r="C20" s="275"/>
      <c r="D20" s="276"/>
      <c r="E20" s="276"/>
    </row>
    <row r="21" spans="2:5" x14ac:dyDescent="0.2">
      <c r="B21" s="275"/>
      <c r="C21" s="275"/>
      <c r="D21" s="276"/>
      <c r="E21" s="276"/>
    </row>
    <row r="22" spans="2:5" ht="15" x14ac:dyDescent="0.2">
      <c r="E22" s="50"/>
    </row>
    <row r="23" spans="2:5" ht="13.5" thickBot="1" x14ac:dyDescent="0.25"/>
    <row r="24" spans="2:5" x14ac:dyDescent="0.2">
      <c r="B24" s="263" t="s">
        <v>40</v>
      </c>
      <c r="C24" s="264"/>
      <c r="D24" s="269">
        <f>D4+D12+D18</f>
        <v>29432</v>
      </c>
      <c r="E24" s="270"/>
    </row>
    <row r="25" spans="2:5" x14ac:dyDescent="0.2">
      <c r="B25" s="265"/>
      <c r="C25" s="266"/>
      <c r="D25" s="271"/>
      <c r="E25" s="272"/>
    </row>
    <row r="26" spans="2:5" ht="13.5" thickBot="1" x14ac:dyDescent="0.25">
      <c r="B26" s="267"/>
      <c r="C26" s="268"/>
      <c r="D26" s="273"/>
      <c r="E26" s="274"/>
    </row>
  </sheetData>
  <mergeCells count="9">
    <mergeCell ref="B24:C26"/>
    <mergeCell ref="D24:E26"/>
    <mergeCell ref="B18:C21"/>
    <mergeCell ref="D18:E21"/>
    <mergeCell ref="B4:C7"/>
    <mergeCell ref="D4:E7"/>
    <mergeCell ref="B11:C15"/>
    <mergeCell ref="D11:E11"/>
    <mergeCell ref="D12:E15"/>
  </mergeCells>
  <phoneticPr fontId="0" type="noConversion"/>
  <conditionalFormatting sqref="B18">
    <cfRule type="cellIs" dxfId="0" priority="1" stopIfTrue="1" operator="equal">
      <formula>0</formula>
    </cfRule>
  </conditionalFormatting>
  <pageMargins left="0.75" right="0.75" top="1" bottom="1" header="0.51181102362204722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</vt:i4>
      </vt:variant>
    </vt:vector>
  </HeadingPairs>
  <TitlesOfParts>
    <vt:vector size="9" baseType="lpstr">
      <vt:lpstr>DATOS</vt:lpstr>
      <vt:lpstr>ASP</vt:lpstr>
      <vt:lpstr>CONTRATO </vt:lpstr>
      <vt:lpstr>GASTOS</vt:lpstr>
      <vt:lpstr>ASP!Área_de_impresión</vt:lpstr>
      <vt:lpstr>'CONTRATO '!Área_de_impresión</vt:lpstr>
      <vt:lpstr>ASP!Excel_BuiltIn_Print_Area</vt:lpstr>
      <vt:lpstr>ASP!Excel_BuiltIn_Print_Titles</vt:lpstr>
      <vt:lpstr>ASP!Títulos_a_imprimir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Juan Carlos</cp:lastModifiedBy>
  <cp:lastPrinted>2026-05-05T21:43:12Z</cp:lastPrinted>
  <dcterms:created xsi:type="dcterms:W3CDTF">2024-03-22T15:44:50Z</dcterms:created>
  <dcterms:modified xsi:type="dcterms:W3CDTF">2026-06-05T11:00:14Z</dcterms:modified>
</cp:coreProperties>
</file>